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F:\GEVOS - ARCHIV\Archiv 2018\1728 - Podchlumí - Výstavba kanalizace - DPS\"/>
    </mc:Choice>
  </mc:AlternateContent>
  <xr:revisionPtr revIDLastSave="0" documentId="13_ncr:1_{E029BDB7-3930-468A-99B5-5F879B258580}" xr6:coauthVersionLast="40" xr6:coauthVersionMax="40" xr10:uidLastSave="{00000000-0000-0000-0000-000000000000}"/>
  <bookViews>
    <workbookView xWindow="240" yWindow="120" windowWidth="14940" windowHeight="9225" tabRatio="912" xr2:uid="{00000000-000D-0000-FFFF-FFFF00000000}"/>
  </bookViews>
  <sheets>
    <sheet name="Rekapitulace Kompletní" sheetId="1" r:id="rId1"/>
    <sheet name="Rekapitulace Uznatelné" sheetId="12" r:id="rId2"/>
    <sheet name="VRN Uznatelné" sheetId="2" r:id="rId3"/>
    <sheet name="SO 01 - A - Uznatelné" sheetId="3" r:id="rId4"/>
    <sheet name="SO 01 - A1 - Uznatelné" sheetId="4" r:id="rId5"/>
    <sheet name="SO 01 - A1-1 - Uznatelné" sheetId="5" r:id="rId6"/>
    <sheet name="SO 02 - Uznatelné" sheetId="6" r:id="rId7"/>
    <sheet name="Rekapitulace Neuznatelné" sheetId="11" r:id="rId8"/>
    <sheet name="VRN Neuznatelné" sheetId="7" r:id="rId9"/>
    <sheet name="SO 03 - V1 - Neuznatelné" sheetId="8" r:id="rId10"/>
    <sheet name="SO 03 - V2 - Neuznatelné" sheetId="9" r:id="rId11"/>
    <sheet name="SO 03 - V3 - Neuznatelné" sheetId="10" r:id="rId12"/>
  </sheets>
  <calcPr calcId="181029"/>
</workbook>
</file>

<file path=xl/calcChain.xml><?xml version="1.0" encoding="utf-8"?>
<calcChain xmlns="http://schemas.openxmlformats.org/spreadsheetml/2006/main">
  <c r="I10" i="2" l="1"/>
  <c r="I13" i="2"/>
  <c r="O13" i="2" s="1"/>
  <c r="I16" i="2"/>
  <c r="O16" i="2" s="1"/>
  <c r="I19" i="2"/>
  <c r="O19" i="2" s="1"/>
  <c r="I22" i="2"/>
  <c r="O22" i="2" s="1"/>
  <c r="I25" i="2"/>
  <c r="O25" i="2"/>
  <c r="I28" i="2"/>
  <c r="O28" i="2" s="1"/>
  <c r="I31" i="2"/>
  <c r="O31" i="2" s="1"/>
  <c r="I34" i="2"/>
  <c r="O34" i="2" s="1"/>
  <c r="I37" i="2"/>
  <c r="O37" i="2" s="1"/>
  <c r="I40" i="2"/>
  <c r="O40" i="2" s="1"/>
  <c r="I43" i="2"/>
  <c r="O43" i="2" s="1"/>
  <c r="I46" i="2"/>
  <c r="O46" i="2" s="1"/>
  <c r="I49" i="2"/>
  <c r="O49" i="2" s="1"/>
  <c r="I52" i="2"/>
  <c r="O52" i="2" s="1"/>
  <c r="I55" i="2"/>
  <c r="O55" i="2" s="1"/>
  <c r="I58" i="2"/>
  <c r="O58" i="2" s="1"/>
  <c r="I61" i="2"/>
  <c r="O61" i="2" s="1"/>
  <c r="I64" i="2"/>
  <c r="O64" i="2" s="1"/>
  <c r="I11" i="3"/>
  <c r="I14" i="3"/>
  <c r="O14" i="3" s="1"/>
  <c r="I17" i="3"/>
  <c r="O17" i="3" s="1"/>
  <c r="I20" i="3"/>
  <c r="O20" i="3" s="1"/>
  <c r="I23" i="3"/>
  <c r="O23" i="3" s="1"/>
  <c r="I26" i="3"/>
  <c r="O26" i="3" s="1"/>
  <c r="I29" i="3"/>
  <c r="O29" i="3" s="1"/>
  <c r="I32" i="3"/>
  <c r="O32" i="3" s="1"/>
  <c r="I35" i="3"/>
  <c r="O35" i="3" s="1"/>
  <c r="I38" i="3"/>
  <c r="O38" i="3" s="1"/>
  <c r="I41" i="3"/>
  <c r="O41" i="3" s="1"/>
  <c r="I44" i="3"/>
  <c r="O44" i="3" s="1"/>
  <c r="I47" i="3"/>
  <c r="O47" i="3" s="1"/>
  <c r="I50" i="3"/>
  <c r="O50" i="3" s="1"/>
  <c r="I53" i="3"/>
  <c r="O53" i="3" s="1"/>
  <c r="I56" i="3"/>
  <c r="O56" i="3" s="1"/>
  <c r="I59" i="3"/>
  <c r="O59" i="3" s="1"/>
  <c r="I62" i="3"/>
  <c r="O62" i="3" s="1"/>
  <c r="I65" i="3"/>
  <c r="O65" i="3" s="1"/>
  <c r="I68" i="3"/>
  <c r="O68" i="3" s="1"/>
  <c r="I71" i="3"/>
  <c r="O71" i="3" s="1"/>
  <c r="I74" i="3"/>
  <c r="O74" i="3" s="1"/>
  <c r="I77" i="3"/>
  <c r="O77" i="3" s="1"/>
  <c r="I80" i="3"/>
  <c r="O80" i="3" s="1"/>
  <c r="I83" i="3"/>
  <c r="O83" i="3" s="1"/>
  <c r="I86" i="3"/>
  <c r="O86" i="3" s="1"/>
  <c r="I89" i="3"/>
  <c r="O89" i="3" s="1"/>
  <c r="I92" i="3"/>
  <c r="O92" i="3" s="1"/>
  <c r="I95" i="3"/>
  <c r="O95" i="3" s="1"/>
  <c r="I98" i="3"/>
  <c r="O98" i="3" s="1"/>
  <c r="I101" i="3"/>
  <c r="O101" i="3" s="1"/>
  <c r="I104" i="3"/>
  <c r="O104" i="3" s="1"/>
  <c r="I107" i="3"/>
  <c r="O107" i="3" s="1"/>
  <c r="I110" i="3"/>
  <c r="O110" i="3" s="1"/>
  <c r="I113" i="3"/>
  <c r="O113" i="3" s="1"/>
  <c r="I116" i="3"/>
  <c r="O116" i="3" s="1"/>
  <c r="I119" i="3"/>
  <c r="O119" i="3" s="1"/>
  <c r="I122" i="3"/>
  <c r="O122" i="3" s="1"/>
  <c r="I125" i="3"/>
  <c r="O125" i="3" s="1"/>
  <c r="I128" i="3"/>
  <c r="O128" i="3" s="1"/>
  <c r="I131" i="3"/>
  <c r="O131" i="3" s="1"/>
  <c r="I134" i="3"/>
  <c r="O134" i="3" s="1"/>
  <c r="I137" i="3"/>
  <c r="O137" i="3" s="1"/>
  <c r="I140" i="3"/>
  <c r="O140" i="3" s="1"/>
  <c r="I143" i="3"/>
  <c r="O143" i="3" s="1"/>
  <c r="I146" i="3"/>
  <c r="O146" i="3" s="1"/>
  <c r="I149" i="3"/>
  <c r="O149" i="3" s="1"/>
  <c r="I152" i="3"/>
  <c r="O152" i="3" s="1"/>
  <c r="I155" i="3"/>
  <c r="O155" i="3" s="1"/>
  <c r="I158" i="3"/>
  <c r="O158" i="3" s="1"/>
  <c r="I161" i="3"/>
  <c r="O161" i="3" s="1"/>
  <c r="I164" i="3"/>
  <c r="O164" i="3" s="1"/>
  <c r="I167" i="3"/>
  <c r="O167" i="3" s="1"/>
  <c r="I170" i="3"/>
  <c r="O170" i="3" s="1"/>
  <c r="I173" i="3"/>
  <c r="O173" i="3" s="1"/>
  <c r="I176" i="3"/>
  <c r="O176" i="3" s="1"/>
  <c r="I179" i="3"/>
  <c r="O179" i="3" s="1"/>
  <c r="I182" i="3"/>
  <c r="O182" i="3" s="1"/>
  <c r="I185" i="3"/>
  <c r="O185" i="3" s="1"/>
  <c r="I188" i="3"/>
  <c r="O188" i="3" s="1"/>
  <c r="I191" i="3"/>
  <c r="O191" i="3" s="1"/>
  <c r="I195" i="3"/>
  <c r="I194" i="3" s="1"/>
  <c r="O195" i="3"/>
  <c r="I198" i="3"/>
  <c r="O198" i="3" s="1"/>
  <c r="I202" i="3"/>
  <c r="I205" i="3"/>
  <c r="O205" i="3" s="1"/>
  <c r="I208" i="3"/>
  <c r="O208" i="3" s="1"/>
  <c r="I212" i="3"/>
  <c r="I211" i="3" s="1"/>
  <c r="O212" i="3"/>
  <c r="I215" i="3"/>
  <c r="O215" i="3" s="1"/>
  <c r="I218" i="3"/>
  <c r="O218" i="3" s="1"/>
  <c r="I221" i="3"/>
  <c r="O221" i="3" s="1"/>
  <c r="I224" i="3"/>
  <c r="O224" i="3" s="1"/>
  <c r="I227" i="3"/>
  <c r="O227" i="3" s="1"/>
  <c r="I230" i="3"/>
  <c r="O230" i="3" s="1"/>
  <c r="I234" i="3"/>
  <c r="I237" i="3"/>
  <c r="O237" i="3" s="1"/>
  <c r="I241" i="3"/>
  <c r="O241" i="3"/>
  <c r="I244" i="3"/>
  <c r="O244" i="3"/>
  <c r="I247" i="3"/>
  <c r="O247" i="3"/>
  <c r="I250" i="3"/>
  <c r="I240" i="3" s="1"/>
  <c r="O250" i="3"/>
  <c r="I253" i="3"/>
  <c r="O253" i="3"/>
  <c r="I256" i="3"/>
  <c r="O256" i="3"/>
  <c r="I259" i="3"/>
  <c r="O259" i="3"/>
  <c r="I262" i="3"/>
  <c r="O262" i="3"/>
  <c r="I265" i="3"/>
  <c r="O265" i="3"/>
  <c r="I268" i="3"/>
  <c r="O268" i="3"/>
  <c r="I271" i="3"/>
  <c r="O271" i="3"/>
  <c r="I274" i="3"/>
  <c r="O274" i="3"/>
  <c r="I277" i="3"/>
  <c r="O277" i="3"/>
  <c r="I280" i="3"/>
  <c r="O280" i="3"/>
  <c r="I283" i="3"/>
  <c r="O283" i="3"/>
  <c r="I286" i="3"/>
  <c r="O286" i="3"/>
  <c r="I289" i="3"/>
  <c r="O289" i="3"/>
  <c r="I292" i="3"/>
  <c r="O292" i="3"/>
  <c r="I295" i="3"/>
  <c r="O295" i="3"/>
  <c r="I298" i="3"/>
  <c r="O298" i="3"/>
  <c r="I301" i="3"/>
  <c r="O301" i="3"/>
  <c r="I304" i="3"/>
  <c r="O304" i="3"/>
  <c r="I307" i="3"/>
  <c r="O307" i="3"/>
  <c r="I310" i="3"/>
  <c r="O310" i="3" s="1"/>
  <c r="I313" i="3"/>
  <c r="O313" i="3"/>
  <c r="I316" i="3"/>
  <c r="O316" i="3" s="1"/>
  <c r="I319" i="3"/>
  <c r="O319" i="3"/>
  <c r="I322" i="3"/>
  <c r="O322" i="3" s="1"/>
  <c r="I325" i="3"/>
  <c r="O325" i="3"/>
  <c r="I328" i="3"/>
  <c r="O328" i="3" s="1"/>
  <c r="I331" i="3"/>
  <c r="O331" i="3"/>
  <c r="I334" i="3"/>
  <c r="O334" i="3" s="1"/>
  <c r="I337" i="3"/>
  <c r="O337" i="3"/>
  <c r="I340" i="3"/>
  <c r="O340" i="3" s="1"/>
  <c r="I343" i="3"/>
  <c r="O343" i="3"/>
  <c r="I346" i="3"/>
  <c r="O346" i="3" s="1"/>
  <c r="I349" i="3"/>
  <c r="O349" i="3"/>
  <c r="I352" i="3"/>
  <c r="O352" i="3" s="1"/>
  <c r="I356" i="3"/>
  <c r="I359" i="3"/>
  <c r="O359" i="3" s="1"/>
  <c r="I362" i="3"/>
  <c r="O362" i="3" s="1"/>
  <c r="I365" i="3"/>
  <c r="O365" i="3" s="1"/>
  <c r="I368" i="3"/>
  <c r="O368" i="3" s="1"/>
  <c r="I371" i="3"/>
  <c r="O371" i="3" s="1"/>
  <c r="I374" i="3"/>
  <c r="O374" i="3" s="1"/>
  <c r="I377" i="3"/>
  <c r="O377" i="3" s="1"/>
  <c r="I380" i="3"/>
  <c r="O380" i="3" s="1"/>
  <c r="I11" i="4"/>
  <c r="I14" i="4"/>
  <c r="O14" i="4" s="1"/>
  <c r="I17" i="4"/>
  <c r="O17" i="4" s="1"/>
  <c r="I20" i="4"/>
  <c r="O20" i="4" s="1"/>
  <c r="I23" i="4"/>
  <c r="O23" i="4" s="1"/>
  <c r="I26" i="4"/>
  <c r="O26" i="4" s="1"/>
  <c r="I29" i="4"/>
  <c r="O29" i="4" s="1"/>
  <c r="I32" i="4"/>
  <c r="O32" i="4" s="1"/>
  <c r="I35" i="4"/>
  <c r="O35" i="4" s="1"/>
  <c r="I38" i="4"/>
  <c r="O38" i="4" s="1"/>
  <c r="I41" i="4"/>
  <c r="O41" i="4" s="1"/>
  <c r="I44" i="4"/>
  <c r="O44" i="4" s="1"/>
  <c r="I47" i="4"/>
  <c r="O47" i="4" s="1"/>
  <c r="I50" i="4"/>
  <c r="O50" i="4" s="1"/>
  <c r="I53" i="4"/>
  <c r="O53" i="4" s="1"/>
  <c r="I56" i="4"/>
  <c r="O56" i="4" s="1"/>
  <c r="I59" i="4"/>
  <c r="O59" i="4" s="1"/>
  <c r="I62" i="4"/>
  <c r="O62" i="4" s="1"/>
  <c r="I65" i="4"/>
  <c r="O65" i="4" s="1"/>
  <c r="I68" i="4"/>
  <c r="O68" i="4" s="1"/>
  <c r="I71" i="4"/>
  <c r="O71" i="4" s="1"/>
  <c r="I74" i="4"/>
  <c r="O74" i="4" s="1"/>
  <c r="I77" i="4"/>
  <c r="O77" i="4" s="1"/>
  <c r="I80" i="4"/>
  <c r="O80" i="4" s="1"/>
  <c r="I83" i="4"/>
  <c r="O83" i="4" s="1"/>
  <c r="I86" i="4"/>
  <c r="O86" i="4" s="1"/>
  <c r="I89" i="4"/>
  <c r="O89" i="4" s="1"/>
  <c r="I92" i="4"/>
  <c r="O92" i="4" s="1"/>
  <c r="I95" i="4"/>
  <c r="O95" i="4" s="1"/>
  <c r="I98" i="4"/>
  <c r="O98" i="4" s="1"/>
  <c r="I101" i="4"/>
  <c r="O101" i="4" s="1"/>
  <c r="I104" i="4"/>
  <c r="O104" i="4" s="1"/>
  <c r="I107" i="4"/>
  <c r="O107" i="4" s="1"/>
  <c r="I110" i="4"/>
  <c r="O110" i="4" s="1"/>
  <c r="I113" i="4"/>
  <c r="O113" i="4" s="1"/>
  <c r="I116" i="4"/>
  <c r="O116" i="4" s="1"/>
  <c r="I119" i="4"/>
  <c r="O119" i="4" s="1"/>
  <c r="I122" i="4"/>
  <c r="O122" i="4" s="1"/>
  <c r="I126" i="4"/>
  <c r="I125" i="4" s="1"/>
  <c r="O126" i="4"/>
  <c r="I129" i="4"/>
  <c r="O129" i="4" s="1"/>
  <c r="I133" i="4"/>
  <c r="I136" i="4"/>
  <c r="O136" i="4" s="1"/>
  <c r="I140" i="4"/>
  <c r="O140" i="4"/>
  <c r="I143" i="4"/>
  <c r="I139" i="4" s="1"/>
  <c r="I146" i="4"/>
  <c r="O146" i="4"/>
  <c r="I149" i="4"/>
  <c r="O149" i="4" s="1"/>
  <c r="I152" i="4"/>
  <c r="O152" i="4"/>
  <c r="I155" i="4"/>
  <c r="O155" i="4" s="1"/>
  <c r="I159" i="4"/>
  <c r="I162" i="4"/>
  <c r="O162" i="4" s="1"/>
  <c r="I165" i="4"/>
  <c r="I166" i="4"/>
  <c r="O166" i="4" s="1"/>
  <c r="I169" i="4"/>
  <c r="O169" i="4"/>
  <c r="I172" i="4"/>
  <c r="O172" i="4" s="1"/>
  <c r="I175" i="4"/>
  <c r="O175" i="4"/>
  <c r="I178" i="4"/>
  <c r="O178" i="4" s="1"/>
  <c r="I181" i="4"/>
  <c r="O181" i="4"/>
  <c r="I184" i="4"/>
  <c r="O184" i="4" s="1"/>
  <c r="I187" i="4"/>
  <c r="O187" i="4"/>
  <c r="I190" i="4"/>
  <c r="O190" i="4" s="1"/>
  <c r="I193" i="4"/>
  <c r="O193" i="4"/>
  <c r="I196" i="4"/>
  <c r="O196" i="4" s="1"/>
  <c r="I199" i="4"/>
  <c r="O199" i="4"/>
  <c r="I202" i="4"/>
  <c r="O202" i="4" s="1"/>
  <c r="I205" i="4"/>
  <c r="O205" i="4"/>
  <c r="I208" i="4"/>
  <c r="O208" i="4" s="1"/>
  <c r="I211" i="4"/>
  <c r="O211" i="4"/>
  <c r="I214" i="4"/>
  <c r="O214" i="4" s="1"/>
  <c r="I217" i="4"/>
  <c r="O217" i="4"/>
  <c r="I220" i="4"/>
  <c r="O220" i="4" s="1"/>
  <c r="I223" i="4"/>
  <c r="O223" i="4"/>
  <c r="I226" i="4"/>
  <c r="O226" i="4" s="1"/>
  <c r="I229" i="4"/>
  <c r="O229" i="4"/>
  <c r="I232" i="4"/>
  <c r="O232" i="4" s="1"/>
  <c r="I235" i="4"/>
  <c r="O235" i="4"/>
  <c r="I238" i="4"/>
  <c r="O238" i="4" s="1"/>
  <c r="I242" i="4"/>
  <c r="O242" i="4" s="1"/>
  <c r="I245" i="4"/>
  <c r="O245" i="4" s="1"/>
  <c r="I248" i="4"/>
  <c r="O248" i="4" s="1"/>
  <c r="I251" i="4"/>
  <c r="O251" i="4"/>
  <c r="I254" i="4"/>
  <c r="O254" i="4" s="1"/>
  <c r="I257" i="4"/>
  <c r="O257" i="4" s="1"/>
  <c r="I260" i="4"/>
  <c r="O260" i="4" s="1"/>
  <c r="I263" i="4"/>
  <c r="O263" i="4" s="1"/>
  <c r="I266" i="4"/>
  <c r="O266" i="4" s="1"/>
  <c r="I11" i="5"/>
  <c r="O11" i="5" s="1"/>
  <c r="I14" i="5"/>
  <c r="O14" i="5" s="1"/>
  <c r="I17" i="5"/>
  <c r="O17" i="5"/>
  <c r="I20" i="5"/>
  <c r="O20" i="5" s="1"/>
  <c r="I23" i="5"/>
  <c r="O23" i="5"/>
  <c r="I26" i="5"/>
  <c r="O26" i="5" s="1"/>
  <c r="I29" i="5"/>
  <c r="O29" i="5"/>
  <c r="I32" i="5"/>
  <c r="O32" i="5" s="1"/>
  <c r="I35" i="5"/>
  <c r="O35" i="5" s="1"/>
  <c r="I38" i="5"/>
  <c r="O38" i="5" s="1"/>
  <c r="I41" i="5"/>
  <c r="O41" i="5"/>
  <c r="I44" i="5"/>
  <c r="O44" i="5" s="1"/>
  <c r="I47" i="5"/>
  <c r="O47" i="5"/>
  <c r="I50" i="5"/>
  <c r="O50" i="5" s="1"/>
  <c r="I53" i="5"/>
  <c r="O53" i="5"/>
  <c r="I56" i="5"/>
  <c r="O56" i="5" s="1"/>
  <c r="I59" i="5"/>
  <c r="O59" i="5" s="1"/>
  <c r="I62" i="5"/>
  <c r="O62" i="5" s="1"/>
  <c r="I65" i="5"/>
  <c r="O65" i="5"/>
  <c r="I68" i="5"/>
  <c r="O68" i="5" s="1"/>
  <c r="I71" i="5"/>
  <c r="O71" i="5"/>
  <c r="I74" i="5"/>
  <c r="O74" i="5" s="1"/>
  <c r="I77" i="5"/>
  <c r="O77" i="5"/>
  <c r="I80" i="5"/>
  <c r="O80" i="5" s="1"/>
  <c r="I83" i="5"/>
  <c r="O83" i="5" s="1"/>
  <c r="I86" i="5"/>
  <c r="O86" i="5" s="1"/>
  <c r="I89" i="5"/>
  <c r="O89" i="5"/>
  <c r="I92" i="5"/>
  <c r="O92" i="5" s="1"/>
  <c r="I95" i="5"/>
  <c r="O95" i="5"/>
  <c r="I98" i="5"/>
  <c r="O98" i="5" s="1"/>
  <c r="I101" i="5"/>
  <c r="O101" i="5"/>
  <c r="I104" i="5"/>
  <c r="O104" i="5" s="1"/>
  <c r="I107" i="5"/>
  <c r="O107" i="5" s="1"/>
  <c r="I110" i="5"/>
  <c r="O110" i="5" s="1"/>
  <c r="I114" i="5"/>
  <c r="I113" i="5" s="1"/>
  <c r="O114" i="5"/>
  <c r="I117" i="5"/>
  <c r="O117" i="5"/>
  <c r="I121" i="5"/>
  <c r="I124" i="5"/>
  <c r="O124" i="5" s="1"/>
  <c r="I128" i="5"/>
  <c r="I127" i="5" s="1"/>
  <c r="O128" i="5"/>
  <c r="I131" i="5"/>
  <c r="O131" i="5"/>
  <c r="I135" i="5"/>
  <c r="I134" i="5" s="1"/>
  <c r="O135" i="5"/>
  <c r="I138" i="5"/>
  <c r="O138" i="5" s="1"/>
  <c r="I142" i="5"/>
  <c r="O142" i="5"/>
  <c r="I145" i="5"/>
  <c r="O145" i="5" s="1"/>
  <c r="I148" i="5"/>
  <c r="O148" i="5"/>
  <c r="I151" i="5"/>
  <c r="O151" i="5" s="1"/>
  <c r="I154" i="5"/>
  <c r="O154" i="5"/>
  <c r="I157" i="5"/>
  <c r="O157" i="5" s="1"/>
  <c r="I160" i="5"/>
  <c r="O160" i="5"/>
  <c r="I163" i="5"/>
  <c r="O163" i="5" s="1"/>
  <c r="I166" i="5"/>
  <c r="O166" i="5"/>
  <c r="I169" i="5"/>
  <c r="O169" i="5" s="1"/>
  <c r="I172" i="5"/>
  <c r="O172" i="5"/>
  <c r="I175" i="5"/>
  <c r="O175" i="5" s="1"/>
  <c r="I178" i="5"/>
  <c r="O178" i="5"/>
  <c r="I181" i="5"/>
  <c r="O181" i="5" s="1"/>
  <c r="I184" i="5"/>
  <c r="O184" i="5"/>
  <c r="I187" i="5"/>
  <c r="O187" i="5" s="1"/>
  <c r="I190" i="5"/>
  <c r="O190" i="5"/>
  <c r="I193" i="5"/>
  <c r="O193" i="5" s="1"/>
  <c r="I196" i="5"/>
  <c r="O196" i="5"/>
  <c r="I199" i="5"/>
  <c r="O199" i="5" s="1"/>
  <c r="I202" i="5"/>
  <c r="O202" i="5"/>
  <c r="I205" i="5"/>
  <c r="O205" i="5" s="1"/>
  <c r="I209" i="5"/>
  <c r="I212" i="5"/>
  <c r="O212" i="5"/>
  <c r="I215" i="5"/>
  <c r="O215" i="5" s="1"/>
  <c r="I218" i="5"/>
  <c r="O218" i="5"/>
  <c r="I221" i="5"/>
  <c r="O221" i="5" s="1"/>
  <c r="I10" i="6"/>
  <c r="I13" i="6"/>
  <c r="O13" i="6"/>
  <c r="I16" i="6"/>
  <c r="O16" i="6" s="1"/>
  <c r="I19" i="6"/>
  <c r="O19" i="6"/>
  <c r="I22" i="6"/>
  <c r="O22" i="6" s="1"/>
  <c r="I25" i="6"/>
  <c r="O25" i="6" s="1"/>
  <c r="I28" i="6"/>
  <c r="O28" i="6" s="1"/>
  <c r="I31" i="6"/>
  <c r="O31" i="6"/>
  <c r="I34" i="6"/>
  <c r="O34" i="6" s="1"/>
  <c r="I37" i="6"/>
  <c r="O37" i="6"/>
  <c r="I40" i="6"/>
  <c r="O40" i="6" s="1"/>
  <c r="I43" i="6"/>
  <c r="O43" i="6"/>
  <c r="I46" i="6"/>
  <c r="O46" i="6" s="1"/>
  <c r="I49" i="6"/>
  <c r="O49" i="6" s="1"/>
  <c r="I52" i="6"/>
  <c r="O52" i="6" s="1"/>
  <c r="I55" i="6"/>
  <c r="O55" i="6"/>
  <c r="I58" i="6"/>
  <c r="O58" i="6" s="1"/>
  <c r="I61" i="6"/>
  <c r="O61" i="6"/>
  <c r="I64" i="6"/>
  <c r="O64" i="6" s="1"/>
  <c r="I67" i="6"/>
  <c r="O67" i="6"/>
  <c r="I70" i="6"/>
  <c r="O70" i="6" s="1"/>
  <c r="I73" i="6"/>
  <c r="O73" i="6" s="1"/>
  <c r="I76" i="6"/>
  <c r="O76" i="6" s="1"/>
  <c r="I79" i="6"/>
  <c r="O79" i="6"/>
  <c r="I82" i="6"/>
  <c r="O82" i="6" s="1"/>
  <c r="I85" i="6"/>
  <c r="O85" i="6"/>
  <c r="I88" i="6"/>
  <c r="O88" i="6" s="1"/>
  <c r="I91" i="6"/>
  <c r="O91" i="6"/>
  <c r="I94" i="6"/>
  <c r="O94" i="6" s="1"/>
  <c r="I97" i="6"/>
  <c r="O97" i="6" s="1"/>
  <c r="I100" i="6"/>
  <c r="O100" i="6" s="1"/>
  <c r="I103" i="6"/>
  <c r="O103" i="6"/>
  <c r="I106" i="6"/>
  <c r="O106" i="6" s="1"/>
  <c r="I109" i="6"/>
  <c r="O109" i="6"/>
  <c r="I112" i="6"/>
  <c r="O112" i="6" s="1"/>
  <c r="I115" i="6"/>
  <c r="O115" i="6"/>
  <c r="I118" i="6"/>
  <c r="O118" i="6" s="1"/>
  <c r="I121" i="6"/>
  <c r="O121" i="6" s="1"/>
  <c r="I124" i="6"/>
  <c r="O124" i="6" s="1"/>
  <c r="I127" i="6"/>
  <c r="O127" i="6"/>
  <c r="I130" i="6"/>
  <c r="O130" i="6" s="1"/>
  <c r="I133" i="6"/>
  <c r="O133" i="6"/>
  <c r="I136" i="6"/>
  <c r="O136" i="6" s="1"/>
  <c r="I139" i="6"/>
  <c r="O139" i="6"/>
  <c r="I142" i="6"/>
  <c r="O142" i="6" s="1"/>
  <c r="I145" i="6"/>
  <c r="O145" i="6" s="1"/>
  <c r="I148" i="6"/>
  <c r="O148" i="6" s="1"/>
  <c r="I151" i="6"/>
  <c r="O151" i="6"/>
  <c r="I155" i="6"/>
  <c r="O155" i="6"/>
  <c r="I158" i="6"/>
  <c r="I154" i="6" s="1"/>
  <c r="I162" i="6"/>
  <c r="O162" i="6" s="1"/>
  <c r="I165" i="6"/>
  <c r="O165" i="6" s="1"/>
  <c r="I168" i="6"/>
  <c r="O168" i="6"/>
  <c r="I172" i="6"/>
  <c r="O172" i="6"/>
  <c r="I175" i="6"/>
  <c r="I178" i="6"/>
  <c r="O178" i="6" s="1"/>
  <c r="I181" i="6"/>
  <c r="O181" i="6" s="1"/>
  <c r="I184" i="6"/>
  <c r="O184" i="6"/>
  <c r="I187" i="6"/>
  <c r="O187" i="6" s="1"/>
  <c r="I190" i="6"/>
  <c r="O190" i="6"/>
  <c r="I193" i="6"/>
  <c r="O193" i="6" s="1"/>
  <c r="I196" i="6"/>
  <c r="O196" i="6"/>
  <c r="I199" i="6"/>
  <c r="O199" i="6" s="1"/>
  <c r="I202" i="6"/>
  <c r="O202" i="6" s="1"/>
  <c r="I205" i="6"/>
  <c r="O205" i="6" s="1"/>
  <c r="I208" i="6"/>
  <c r="O208" i="6"/>
  <c r="I212" i="6"/>
  <c r="O212" i="6" s="1"/>
  <c r="I216" i="6"/>
  <c r="I219" i="6"/>
  <c r="O219" i="6" s="1"/>
  <c r="I222" i="6"/>
  <c r="O222" i="6" s="1"/>
  <c r="I225" i="6"/>
  <c r="O225" i="6"/>
  <c r="I228" i="6"/>
  <c r="O228" i="6" s="1"/>
  <c r="I231" i="6"/>
  <c r="O231" i="6"/>
  <c r="I234" i="6"/>
  <c r="O234" i="6" s="1"/>
  <c r="I237" i="6"/>
  <c r="O237" i="6"/>
  <c r="I240" i="6"/>
  <c r="O240" i="6" s="1"/>
  <c r="I244" i="6"/>
  <c r="O244" i="6" s="1"/>
  <c r="I247" i="6"/>
  <c r="O247" i="6" s="1"/>
  <c r="I250" i="6"/>
  <c r="O250" i="6"/>
  <c r="I253" i="6"/>
  <c r="O253" i="6" s="1"/>
  <c r="I256" i="6"/>
  <c r="O256" i="6"/>
  <c r="I259" i="6"/>
  <c r="O259" i="6" s="1"/>
  <c r="I262" i="6"/>
  <c r="O262" i="6"/>
  <c r="I265" i="6"/>
  <c r="O265" i="6" s="1"/>
  <c r="I268" i="6"/>
  <c r="O268" i="6" s="1"/>
  <c r="I271" i="6"/>
  <c r="O271" i="6" s="1"/>
  <c r="I274" i="6"/>
  <c r="O274" i="6"/>
  <c r="I277" i="6"/>
  <c r="O277" i="6" s="1"/>
  <c r="I280" i="6"/>
  <c r="O280" i="6"/>
  <c r="I283" i="6"/>
  <c r="O283" i="6" s="1"/>
  <c r="I286" i="6"/>
  <c r="O286" i="6"/>
  <c r="I289" i="6"/>
  <c r="O289" i="6" s="1"/>
  <c r="I292" i="6"/>
  <c r="O292" i="6" s="1"/>
  <c r="I10" i="7"/>
  <c r="O10" i="7" s="1"/>
  <c r="I13" i="7"/>
  <c r="O13" i="7" s="1"/>
  <c r="I16" i="7"/>
  <c r="O16" i="7"/>
  <c r="I19" i="7"/>
  <c r="O19" i="7" s="1"/>
  <c r="I22" i="7"/>
  <c r="O22" i="7" s="1"/>
  <c r="I25" i="7"/>
  <c r="O25" i="7" s="1"/>
  <c r="I28" i="7"/>
  <c r="O28" i="7"/>
  <c r="I31" i="7"/>
  <c r="O31" i="7" s="1"/>
  <c r="I34" i="7"/>
  <c r="O34" i="7"/>
  <c r="I37" i="7"/>
  <c r="O37" i="7" s="1"/>
  <c r="I40" i="7"/>
  <c r="O40" i="7"/>
  <c r="I43" i="7"/>
  <c r="O43" i="7" s="1"/>
  <c r="I46" i="7"/>
  <c r="O46" i="7" s="1"/>
  <c r="I49" i="7"/>
  <c r="O49" i="7" s="1"/>
  <c r="I52" i="7"/>
  <c r="O52" i="7"/>
  <c r="I55" i="7"/>
  <c r="O55" i="7" s="1"/>
  <c r="I58" i="7"/>
  <c r="O58" i="7"/>
  <c r="I61" i="7"/>
  <c r="O61" i="7" s="1"/>
  <c r="I64" i="7"/>
  <c r="O64" i="7"/>
  <c r="I11" i="8"/>
  <c r="O11" i="8" s="1"/>
  <c r="I14" i="8"/>
  <c r="O14" i="8" s="1"/>
  <c r="I17" i="8"/>
  <c r="O17" i="8"/>
  <c r="I20" i="8"/>
  <c r="O20" i="8" s="1"/>
  <c r="I23" i="8"/>
  <c r="O23" i="8"/>
  <c r="I26" i="8"/>
  <c r="O26" i="8" s="1"/>
  <c r="I29" i="8"/>
  <c r="O29" i="8"/>
  <c r="I32" i="8"/>
  <c r="O32" i="8" s="1"/>
  <c r="I35" i="8"/>
  <c r="O35" i="8" s="1"/>
  <c r="I38" i="8"/>
  <c r="O38" i="8" s="1"/>
  <c r="I41" i="8"/>
  <c r="O41" i="8"/>
  <c r="I44" i="8"/>
  <c r="O44" i="8" s="1"/>
  <c r="I47" i="8"/>
  <c r="O47" i="8"/>
  <c r="I50" i="8"/>
  <c r="O50" i="8" s="1"/>
  <c r="I53" i="8"/>
  <c r="O53" i="8"/>
  <c r="I56" i="8"/>
  <c r="O56" i="8" s="1"/>
  <c r="I59" i="8"/>
  <c r="O59" i="8" s="1"/>
  <c r="I62" i="8"/>
  <c r="O62" i="8" s="1"/>
  <c r="I65" i="8"/>
  <c r="O65" i="8"/>
  <c r="I68" i="8"/>
  <c r="O68" i="8" s="1"/>
  <c r="I71" i="8"/>
  <c r="O71" i="8"/>
  <c r="I74" i="8"/>
  <c r="O74" i="8" s="1"/>
  <c r="I77" i="8"/>
  <c r="O77" i="8"/>
  <c r="I80" i="8"/>
  <c r="O80" i="8" s="1"/>
  <c r="I83" i="8"/>
  <c r="O83" i="8" s="1"/>
  <c r="I86" i="8"/>
  <c r="O86" i="8" s="1"/>
  <c r="I89" i="8"/>
  <c r="O89" i="8"/>
  <c r="I92" i="8"/>
  <c r="O92" i="8" s="1"/>
  <c r="I95" i="8"/>
  <c r="O95" i="8"/>
  <c r="I98" i="8"/>
  <c r="O98" i="8" s="1"/>
  <c r="I101" i="8"/>
  <c r="O101" i="8" s="1"/>
  <c r="I104" i="8"/>
  <c r="O104" i="8" s="1"/>
  <c r="I107" i="8"/>
  <c r="O107" i="8" s="1"/>
  <c r="I110" i="8"/>
  <c r="O110" i="8" s="1"/>
  <c r="I113" i="8"/>
  <c r="O113" i="8"/>
  <c r="I116" i="8"/>
  <c r="O116" i="8" s="1"/>
  <c r="I119" i="8"/>
  <c r="O119" i="8"/>
  <c r="I122" i="8"/>
  <c r="O122" i="8" s="1"/>
  <c r="I125" i="8"/>
  <c r="O125" i="8" s="1"/>
  <c r="I128" i="8"/>
  <c r="O128" i="8" s="1"/>
  <c r="I132" i="8"/>
  <c r="O132" i="8" s="1"/>
  <c r="I135" i="8"/>
  <c r="O135" i="8"/>
  <c r="I138" i="8"/>
  <c r="O138" i="8" s="1"/>
  <c r="I142" i="8"/>
  <c r="O142" i="8"/>
  <c r="I145" i="8"/>
  <c r="O145" i="8" s="1"/>
  <c r="I148" i="8"/>
  <c r="O148" i="8"/>
  <c r="I151" i="8"/>
  <c r="O151" i="8" s="1"/>
  <c r="I154" i="8"/>
  <c r="O154" i="8" s="1"/>
  <c r="I157" i="8"/>
  <c r="O157" i="8" s="1"/>
  <c r="I161" i="8"/>
  <c r="O161" i="8" s="1"/>
  <c r="I164" i="8"/>
  <c r="O164" i="8" s="1"/>
  <c r="I167" i="8"/>
  <c r="O167" i="8" s="1"/>
  <c r="I170" i="8"/>
  <c r="O170" i="8"/>
  <c r="I173" i="8"/>
  <c r="O173" i="8" s="1"/>
  <c r="I177" i="8"/>
  <c r="O177" i="8"/>
  <c r="I180" i="8"/>
  <c r="O180" i="8" s="1"/>
  <c r="I183" i="8"/>
  <c r="O183" i="8"/>
  <c r="I186" i="8"/>
  <c r="O186" i="8" s="1"/>
  <c r="I189" i="8"/>
  <c r="O189" i="8" s="1"/>
  <c r="I192" i="8"/>
  <c r="O192" i="8" s="1"/>
  <c r="I195" i="8"/>
  <c r="O195" i="8"/>
  <c r="I198" i="8"/>
  <c r="O198" i="8" s="1"/>
  <c r="I201" i="8"/>
  <c r="O201" i="8"/>
  <c r="I204" i="8"/>
  <c r="O204" i="8" s="1"/>
  <c r="I207" i="8"/>
  <c r="O207" i="8"/>
  <c r="I210" i="8"/>
  <c r="O210" i="8" s="1"/>
  <c r="I213" i="8"/>
  <c r="O213" i="8" s="1"/>
  <c r="I216" i="8"/>
  <c r="O216" i="8" s="1"/>
  <c r="I219" i="8"/>
  <c r="O219" i="8"/>
  <c r="I222" i="8"/>
  <c r="O222" i="8" s="1"/>
  <c r="I225" i="8"/>
  <c r="O225" i="8"/>
  <c r="I228" i="8"/>
  <c r="O228" i="8" s="1"/>
  <c r="I231" i="8"/>
  <c r="O231" i="8"/>
  <c r="I234" i="8"/>
  <c r="O234" i="8" s="1"/>
  <c r="I237" i="8"/>
  <c r="O237" i="8" s="1"/>
  <c r="I240" i="8"/>
  <c r="O240" i="8" s="1"/>
  <c r="I243" i="8"/>
  <c r="O243" i="8"/>
  <c r="I246" i="8"/>
  <c r="O246" i="8" s="1"/>
  <c r="I249" i="8"/>
  <c r="O249" i="8"/>
  <c r="I252" i="8"/>
  <c r="O252" i="8" s="1"/>
  <c r="I255" i="8"/>
  <c r="O255" i="8"/>
  <c r="I258" i="8"/>
  <c r="O258" i="8" s="1"/>
  <c r="I261" i="8"/>
  <c r="O261" i="8" s="1"/>
  <c r="I264" i="8"/>
  <c r="O264" i="8" s="1"/>
  <c r="I267" i="8"/>
  <c r="O267" i="8"/>
  <c r="I270" i="8"/>
  <c r="O270" i="8" s="1"/>
  <c r="I273" i="8"/>
  <c r="O273" i="8"/>
  <c r="I276" i="8"/>
  <c r="O276" i="8" s="1"/>
  <c r="I279" i="8"/>
  <c r="O279" i="8"/>
  <c r="I282" i="8"/>
  <c r="O282" i="8" s="1"/>
  <c r="I285" i="8"/>
  <c r="O285" i="8" s="1"/>
  <c r="I288" i="8"/>
  <c r="O288" i="8" s="1"/>
  <c r="I292" i="8"/>
  <c r="O292" i="8"/>
  <c r="I295" i="8"/>
  <c r="O295" i="8"/>
  <c r="I298" i="8"/>
  <c r="O298" i="8"/>
  <c r="I301" i="8"/>
  <c r="O301" i="8"/>
  <c r="I304" i="8"/>
  <c r="O304" i="8"/>
  <c r="I307" i="8"/>
  <c r="O307" i="8"/>
  <c r="I310" i="8"/>
  <c r="O310" i="8"/>
  <c r="I313" i="8"/>
  <c r="O313" i="8" s="1"/>
  <c r="I316" i="8"/>
  <c r="O316" i="8"/>
  <c r="I319" i="8"/>
  <c r="O319" i="8" s="1"/>
  <c r="I11" i="9"/>
  <c r="O11" i="9"/>
  <c r="I14" i="9"/>
  <c r="O14" i="9"/>
  <c r="I17" i="9"/>
  <c r="O17" i="9"/>
  <c r="I20" i="9"/>
  <c r="O20" i="9"/>
  <c r="I23" i="9"/>
  <c r="O23" i="9"/>
  <c r="I26" i="9"/>
  <c r="O26" i="9"/>
  <c r="I29" i="9"/>
  <c r="O29" i="9"/>
  <c r="I32" i="9"/>
  <c r="O32" i="9"/>
  <c r="I35" i="9"/>
  <c r="O35" i="9"/>
  <c r="I38" i="9"/>
  <c r="O38" i="9"/>
  <c r="I41" i="9"/>
  <c r="O41" i="9"/>
  <c r="I44" i="9"/>
  <c r="O44" i="9"/>
  <c r="I47" i="9"/>
  <c r="O47" i="9"/>
  <c r="I50" i="9"/>
  <c r="O50" i="9"/>
  <c r="I53" i="9"/>
  <c r="O53" i="9"/>
  <c r="I56" i="9"/>
  <c r="O56" i="9"/>
  <c r="I59" i="9"/>
  <c r="O59" i="9"/>
  <c r="I62" i="9"/>
  <c r="O62" i="9"/>
  <c r="I65" i="9"/>
  <c r="O65" i="9"/>
  <c r="I68" i="9"/>
  <c r="O68" i="9"/>
  <c r="I71" i="9"/>
  <c r="O71" i="9"/>
  <c r="I74" i="9"/>
  <c r="O74" i="9"/>
  <c r="I77" i="9"/>
  <c r="O77" i="9"/>
  <c r="I80" i="9"/>
  <c r="O80" i="9"/>
  <c r="I83" i="9"/>
  <c r="O83" i="9"/>
  <c r="I86" i="9"/>
  <c r="O86" i="9"/>
  <c r="I89" i="9"/>
  <c r="O89" i="9"/>
  <c r="I92" i="9"/>
  <c r="O92" i="9"/>
  <c r="I95" i="9"/>
  <c r="O95" i="9"/>
  <c r="I98" i="9"/>
  <c r="O98" i="9"/>
  <c r="I101" i="9"/>
  <c r="O101" i="9"/>
  <c r="I104" i="9"/>
  <c r="O104" i="9"/>
  <c r="I107" i="9"/>
  <c r="O107" i="9"/>
  <c r="I110" i="9"/>
  <c r="O110" i="9"/>
  <c r="I113" i="9"/>
  <c r="O113" i="9"/>
  <c r="I116" i="9"/>
  <c r="O116" i="9"/>
  <c r="I119" i="9"/>
  <c r="O119" i="9"/>
  <c r="I123" i="9"/>
  <c r="O123" i="9" s="1"/>
  <c r="I126" i="9"/>
  <c r="O126" i="9"/>
  <c r="I129" i="9"/>
  <c r="O129" i="9" s="1"/>
  <c r="I133" i="9"/>
  <c r="I136" i="9"/>
  <c r="O136" i="9"/>
  <c r="I140" i="9"/>
  <c r="O140" i="9" s="1"/>
  <c r="I143" i="9"/>
  <c r="O143" i="9"/>
  <c r="I146" i="9"/>
  <c r="O146" i="9" s="1"/>
  <c r="I149" i="9"/>
  <c r="O149" i="9" s="1"/>
  <c r="I152" i="9"/>
  <c r="O152" i="9" s="1"/>
  <c r="I156" i="9"/>
  <c r="O156" i="9" s="1"/>
  <c r="I159" i="9"/>
  <c r="O159" i="9" s="1"/>
  <c r="I162" i="9"/>
  <c r="O162" i="9" s="1"/>
  <c r="I165" i="9"/>
  <c r="O165" i="9"/>
  <c r="I168" i="9"/>
  <c r="O168" i="9" s="1"/>
  <c r="I171" i="9"/>
  <c r="O171" i="9"/>
  <c r="I174" i="9"/>
  <c r="O174" i="9" s="1"/>
  <c r="I177" i="9"/>
  <c r="O177" i="9"/>
  <c r="I180" i="9"/>
  <c r="O180" i="9" s="1"/>
  <c r="I183" i="9"/>
  <c r="O183" i="9" s="1"/>
  <c r="I186" i="9"/>
  <c r="O186" i="9" s="1"/>
  <c r="I189" i="9"/>
  <c r="O189" i="9"/>
  <c r="I192" i="9"/>
  <c r="O192" i="9" s="1"/>
  <c r="I195" i="9"/>
  <c r="O195" i="9"/>
  <c r="I198" i="9"/>
  <c r="O198" i="9" s="1"/>
  <c r="I201" i="9"/>
  <c r="O201" i="9"/>
  <c r="I204" i="9"/>
  <c r="O204" i="9" s="1"/>
  <c r="I207" i="9"/>
  <c r="O207" i="9" s="1"/>
  <c r="I210" i="9"/>
  <c r="O210" i="9" s="1"/>
  <c r="I213" i="9"/>
  <c r="O213" i="9"/>
  <c r="I216" i="9"/>
  <c r="O216" i="9" s="1"/>
  <c r="I219" i="9"/>
  <c r="O219" i="9"/>
  <c r="I222" i="9"/>
  <c r="O222" i="9" s="1"/>
  <c r="I225" i="9"/>
  <c r="O225" i="9"/>
  <c r="I228" i="9"/>
  <c r="O228" i="9" s="1"/>
  <c r="I231" i="9"/>
  <c r="O231" i="9" s="1"/>
  <c r="I234" i="9"/>
  <c r="O234" i="9" s="1"/>
  <c r="I237" i="9"/>
  <c r="O237" i="9"/>
  <c r="I240" i="9"/>
  <c r="O240" i="9" s="1"/>
  <c r="I243" i="9"/>
  <c r="O243" i="9"/>
  <c r="I246" i="9"/>
  <c r="O246" i="9" s="1"/>
  <c r="I249" i="9"/>
  <c r="O249" i="9"/>
  <c r="I253" i="9"/>
  <c r="O253" i="9" s="1"/>
  <c r="I256" i="9"/>
  <c r="O256" i="9" s="1"/>
  <c r="I259" i="9"/>
  <c r="O259" i="9" s="1"/>
  <c r="I262" i="9"/>
  <c r="O262" i="9"/>
  <c r="I265" i="9"/>
  <c r="O265" i="9" s="1"/>
  <c r="I268" i="9"/>
  <c r="O268" i="9"/>
  <c r="I11" i="10"/>
  <c r="O11" i="10" s="1"/>
  <c r="I14" i="10"/>
  <c r="O14" i="10" s="1"/>
  <c r="I17" i="10"/>
  <c r="O17" i="10"/>
  <c r="I20" i="10"/>
  <c r="O20" i="10" s="1"/>
  <c r="I23" i="10"/>
  <c r="O23" i="10" s="1"/>
  <c r="I26" i="10"/>
  <c r="O26" i="10" s="1"/>
  <c r="I29" i="10"/>
  <c r="O29" i="10"/>
  <c r="I32" i="10"/>
  <c r="O32" i="10" s="1"/>
  <c r="I35" i="10"/>
  <c r="O35" i="10" s="1"/>
  <c r="I38" i="10"/>
  <c r="O38" i="10" s="1"/>
  <c r="I41" i="10"/>
  <c r="O41" i="10"/>
  <c r="I44" i="10"/>
  <c r="O44" i="10" s="1"/>
  <c r="I47" i="10"/>
  <c r="O47" i="10" s="1"/>
  <c r="I50" i="10"/>
  <c r="O50" i="10" s="1"/>
  <c r="I53" i="10"/>
  <c r="O53" i="10"/>
  <c r="I56" i="10"/>
  <c r="O56" i="10" s="1"/>
  <c r="I59" i="10"/>
  <c r="O59" i="10" s="1"/>
  <c r="I62" i="10"/>
  <c r="O62" i="10" s="1"/>
  <c r="I65" i="10"/>
  <c r="O65" i="10"/>
  <c r="I68" i="10"/>
  <c r="O68" i="10" s="1"/>
  <c r="I71" i="10"/>
  <c r="O71" i="10" s="1"/>
  <c r="I74" i="10"/>
  <c r="O74" i="10" s="1"/>
  <c r="I77" i="10"/>
  <c r="O77" i="10"/>
  <c r="I80" i="10"/>
  <c r="O80" i="10" s="1"/>
  <c r="I83" i="10"/>
  <c r="O83" i="10" s="1"/>
  <c r="I86" i="10"/>
  <c r="O86" i="10" s="1"/>
  <c r="I89" i="10"/>
  <c r="O89" i="10"/>
  <c r="I92" i="10"/>
  <c r="O92" i="10" s="1"/>
  <c r="I95" i="10"/>
  <c r="O95" i="10" s="1"/>
  <c r="I98" i="10"/>
  <c r="O98" i="10" s="1"/>
  <c r="I101" i="10"/>
  <c r="O101" i="10" s="1"/>
  <c r="I104" i="10"/>
  <c r="O104" i="10" s="1"/>
  <c r="I107" i="10"/>
  <c r="O107" i="10" s="1"/>
  <c r="I110" i="10"/>
  <c r="O110" i="10" s="1"/>
  <c r="I113" i="10"/>
  <c r="O113" i="10"/>
  <c r="I116" i="10"/>
  <c r="O116" i="10" s="1"/>
  <c r="I120" i="10"/>
  <c r="O120" i="10" s="1"/>
  <c r="I123" i="10"/>
  <c r="O123" i="10" s="1"/>
  <c r="I126" i="10"/>
  <c r="O126" i="10" s="1"/>
  <c r="I130" i="10"/>
  <c r="I129" i="10" s="1"/>
  <c r="I133" i="10"/>
  <c r="O133" i="10" s="1"/>
  <c r="I137" i="10"/>
  <c r="I140" i="10"/>
  <c r="O140" i="10" s="1"/>
  <c r="I143" i="10"/>
  <c r="O143" i="10" s="1"/>
  <c r="I146" i="10"/>
  <c r="O146" i="10"/>
  <c r="I149" i="10"/>
  <c r="O149" i="10" s="1"/>
  <c r="I153" i="10"/>
  <c r="O153" i="10" s="1"/>
  <c r="I156" i="10"/>
  <c r="O156" i="10" s="1"/>
  <c r="I159" i="10"/>
  <c r="O159" i="10"/>
  <c r="I162" i="10"/>
  <c r="O162" i="10" s="1"/>
  <c r="I165" i="10"/>
  <c r="O165" i="10" s="1"/>
  <c r="I168" i="10"/>
  <c r="O168" i="10" s="1"/>
  <c r="I171" i="10"/>
  <c r="O171" i="10"/>
  <c r="I174" i="10"/>
  <c r="O174" i="10" s="1"/>
  <c r="I177" i="10"/>
  <c r="O177" i="10" s="1"/>
  <c r="I180" i="10"/>
  <c r="O180" i="10" s="1"/>
  <c r="I183" i="10"/>
  <c r="O183" i="10"/>
  <c r="I186" i="10"/>
  <c r="O186" i="10" s="1"/>
  <c r="I189" i="10"/>
  <c r="O189" i="10" s="1"/>
  <c r="I192" i="10"/>
  <c r="O192" i="10" s="1"/>
  <c r="I195" i="10"/>
  <c r="O195" i="10"/>
  <c r="I198" i="10"/>
  <c r="O198" i="10" s="1"/>
  <c r="I201" i="10"/>
  <c r="O201" i="10" s="1"/>
  <c r="I204" i="10"/>
  <c r="O204" i="10" s="1"/>
  <c r="I207" i="10"/>
  <c r="O207" i="10"/>
  <c r="I210" i="10"/>
  <c r="O210" i="10" s="1"/>
  <c r="I213" i="10"/>
  <c r="O213" i="10"/>
  <c r="I216" i="10"/>
  <c r="O216" i="10" s="1"/>
  <c r="I219" i="10"/>
  <c r="O219" i="10"/>
  <c r="I222" i="10"/>
  <c r="O222" i="10" s="1"/>
  <c r="I225" i="10"/>
  <c r="O225" i="10" s="1"/>
  <c r="I228" i="10"/>
  <c r="O228" i="10" s="1"/>
  <c r="I231" i="10"/>
  <c r="O231" i="10"/>
  <c r="I234" i="10"/>
  <c r="O234" i="10" s="1"/>
  <c r="I237" i="10"/>
  <c r="O237" i="10"/>
  <c r="I240" i="10"/>
  <c r="O240" i="10" s="1"/>
  <c r="I243" i="10"/>
  <c r="O243" i="10"/>
  <c r="I246" i="10"/>
  <c r="O246" i="10" s="1"/>
  <c r="I250" i="10"/>
  <c r="O250" i="10" s="1"/>
  <c r="I253" i="10"/>
  <c r="O253" i="10"/>
  <c r="I256" i="10"/>
  <c r="O256" i="10" s="1"/>
  <c r="I259" i="10"/>
  <c r="O259" i="10" s="1"/>
  <c r="I262" i="10"/>
  <c r="O262" i="10" s="1"/>
  <c r="I265" i="10"/>
  <c r="O265" i="10"/>
  <c r="O130" i="10" l="1"/>
  <c r="I132" i="9"/>
  <c r="I10" i="9"/>
  <c r="D11" i="11"/>
  <c r="D10" i="11"/>
  <c r="I171" i="6"/>
  <c r="I211" i="6"/>
  <c r="I141" i="5"/>
  <c r="O143" i="4"/>
  <c r="D18" i="1"/>
  <c r="I215" i="6"/>
  <c r="I10" i="5"/>
  <c r="I119" i="10"/>
  <c r="O133" i="9"/>
  <c r="D12" i="11" s="1"/>
  <c r="I131" i="8"/>
  <c r="I10" i="8"/>
  <c r="O175" i="6"/>
  <c r="O121" i="5"/>
  <c r="D13" i="12" s="1"/>
  <c r="I120" i="5"/>
  <c r="I136" i="10"/>
  <c r="I176" i="8"/>
  <c r="I252" i="9"/>
  <c r="I155" i="9"/>
  <c r="I139" i="9"/>
  <c r="I160" i="8"/>
  <c r="D17" i="1"/>
  <c r="I243" i="6"/>
  <c r="I161" i="6"/>
  <c r="O209" i="5"/>
  <c r="I208" i="5"/>
  <c r="O202" i="3"/>
  <c r="I201" i="3"/>
  <c r="O10" i="2"/>
  <c r="I9" i="2"/>
  <c r="I3" i="2" s="1"/>
  <c r="I249" i="10"/>
  <c r="I152" i="10"/>
  <c r="O137" i="10"/>
  <c r="D20" i="1" s="1"/>
  <c r="I10" i="10"/>
  <c r="I122" i="9"/>
  <c r="I291" i="8"/>
  <c r="I141" i="8"/>
  <c r="I9" i="7"/>
  <c r="I3" i="7" s="1"/>
  <c r="O216" i="6"/>
  <c r="O158" i="6"/>
  <c r="O10" i="6"/>
  <c r="D14" i="12" s="1"/>
  <c r="I9" i="6"/>
  <c r="O11" i="4"/>
  <c r="I10" i="4"/>
  <c r="I241" i="4"/>
  <c r="I132" i="4"/>
  <c r="O133" i="4"/>
  <c r="I233" i="3"/>
  <c r="O11" i="3"/>
  <c r="D11" i="12" s="1"/>
  <c r="I10" i="3"/>
  <c r="I3" i="3" s="1"/>
  <c r="D19" i="1"/>
  <c r="O159" i="4"/>
  <c r="I158" i="4"/>
  <c r="O356" i="3"/>
  <c r="I355" i="3"/>
  <c r="O234" i="3"/>
  <c r="D13" i="11" l="1"/>
  <c r="I3" i="9"/>
  <c r="D16" i="1"/>
  <c r="I3" i="8"/>
  <c r="C17" i="1"/>
  <c r="C10" i="11"/>
  <c r="I3" i="5"/>
  <c r="D14" i="1"/>
  <c r="D12" i="12"/>
  <c r="C12" i="1"/>
  <c r="C11" i="12"/>
  <c r="E11" i="12" s="1"/>
  <c r="C11" i="1"/>
  <c r="C10" i="12"/>
  <c r="D11" i="1"/>
  <c r="D10" i="12"/>
  <c r="E10" i="12" s="1"/>
  <c r="D12" i="1"/>
  <c r="E12" i="1" s="1"/>
  <c r="I3" i="6"/>
  <c r="E17" i="1"/>
  <c r="I3" i="10"/>
  <c r="I3" i="4"/>
  <c r="D15" i="1"/>
  <c r="D13" i="1"/>
  <c r="C20" i="1" l="1"/>
  <c r="E20" i="1" s="1"/>
  <c r="C13" i="11"/>
  <c r="E13" i="11" s="1"/>
  <c r="C19" i="1"/>
  <c r="E19" i="1" s="1"/>
  <c r="C12" i="11"/>
  <c r="E12" i="11" s="1"/>
  <c r="C18" i="1"/>
  <c r="E18" i="1" s="1"/>
  <c r="E16" i="1" s="1"/>
  <c r="C11" i="11"/>
  <c r="E11" i="11" s="1"/>
  <c r="E10" i="11"/>
  <c r="C15" i="1"/>
  <c r="C14" i="12"/>
  <c r="E14" i="12" s="1"/>
  <c r="C14" i="1"/>
  <c r="E14" i="1" s="1"/>
  <c r="C13" i="12"/>
  <c r="E13" i="12" s="1"/>
  <c r="C13" i="1"/>
  <c r="E13" i="1" s="1"/>
  <c r="C12" i="12"/>
  <c r="E12" i="12" s="1"/>
  <c r="C7" i="12" s="1"/>
  <c r="D10" i="1"/>
  <c r="E11" i="1"/>
  <c r="C6" i="1"/>
  <c r="C10" i="1"/>
  <c r="E15" i="1"/>
  <c r="C7" i="11" l="1"/>
  <c r="C6" i="11"/>
  <c r="C16" i="1"/>
  <c r="C6" i="12"/>
  <c r="C7" i="1"/>
  <c r="E10" i="1"/>
</calcChain>
</file>

<file path=xl/sharedStrings.xml><?xml version="1.0" encoding="utf-8"?>
<sst xmlns="http://schemas.openxmlformats.org/spreadsheetml/2006/main" count="8061" uniqueCount="1151">
  <si>
    <t>Soupis objektů s DPH</t>
  </si>
  <si>
    <t>Stavba: 1728 - Podchlumí, Výstavba kanalizace</t>
  </si>
  <si>
    <t>Varianta: DPS - Dokumentace provedení stavby</t>
  </si>
  <si>
    <t>Odbytová cena:</t>
  </si>
  <si>
    <t>OC+DPH:</t>
  </si>
  <si>
    <t>Objekt</t>
  </si>
  <si>
    <t>Popis</t>
  </si>
  <si>
    <t>OC</t>
  </si>
  <si>
    <t>DPH</t>
  </si>
  <si>
    <t>OC+DPH</t>
  </si>
  <si>
    <t>ASPE10</t>
  </si>
  <si>
    <t>S</t>
  </si>
  <si>
    <t>Příloha k formuláři pro ocenění nabídky</t>
  </si>
  <si>
    <t>Stavba:</t>
  </si>
  <si>
    <t>1728</t>
  </si>
  <si>
    <t>Podchlumí, Výstavba kanalizace</t>
  </si>
  <si>
    <t>O</t>
  </si>
  <si>
    <t>Objekt:</t>
  </si>
  <si>
    <t>01</t>
  </si>
  <si>
    <t>Uznatelné náklady stavby</t>
  </si>
  <si>
    <t>O1</t>
  </si>
  <si>
    <t>Rozpočet:</t>
  </si>
  <si>
    <t>0,00</t>
  </si>
  <si>
    <t>15,00</t>
  </si>
  <si>
    <t>21,00</t>
  </si>
  <si>
    <t>1</t>
  </si>
  <si>
    <t>3</t>
  </si>
  <si>
    <t>2</t>
  </si>
  <si>
    <t>Vedlejší rozpočtové náklady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</si>
  <si>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</si>
  <si>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</si>
  <si>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</si>
  <si>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</si>
  <si>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</si>
  <si>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</si>
  <si>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</si>
  <si>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</si>
  <si>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</si>
  <si>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</si>
  <si>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</si>
  <si>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</si>
  <si>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</si>
  <si>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</si>
  <si>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</si>
  <si>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</si>
  <si>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</si>
  <si>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Všeobecné konstrukce a práce</t>
  </si>
  <si>
    <t>P</t>
  </si>
  <si>
    <t>1.01</t>
  </si>
  <si>
    <t/>
  </si>
  <si>
    <t>Zařízení staveniště, provozní vlivy</t>
  </si>
  <si>
    <t>KPL</t>
  </si>
  <si>
    <t>PP</t>
  </si>
  <si>
    <t>Specifikace dle Technických podmínek</t>
  </si>
  <si>
    <t>VV</t>
  </si>
  <si>
    <t>1.02</t>
  </si>
  <si>
    <t>Skládkovné</t>
  </si>
  <si>
    <t>Specifikace dle Technických podmínek 
Včetně poplatků pokud nebyli uvedeny jinde</t>
  </si>
  <si>
    <t>1.03</t>
  </si>
  <si>
    <t>Fotodokumentace</t>
  </si>
  <si>
    <t>1.04</t>
  </si>
  <si>
    <t>Publicita a propagace stavby</t>
  </si>
  <si>
    <t>1.05</t>
  </si>
  <si>
    <t>Realizační dokumentace stavby včetně projednání a kontroly na stavbě</t>
  </si>
  <si>
    <t>1.06</t>
  </si>
  <si>
    <t>Plán bezpečnosti a ochrany zdraví při práci (BOZP)</t>
  </si>
  <si>
    <t>7</t>
  </si>
  <si>
    <t>1.07</t>
  </si>
  <si>
    <t>Záchranný archeologický dohled</t>
  </si>
  <si>
    <t>8</t>
  </si>
  <si>
    <t>1.08</t>
  </si>
  <si>
    <t>Doklady požadované k předání a převzetí díla</t>
  </si>
  <si>
    <t>1.09</t>
  </si>
  <si>
    <t>Dokumentace skutečného provedení stavby a dokumentace geodetického zaměření stavby</t>
  </si>
  <si>
    <t>1.10</t>
  </si>
  <si>
    <t>Další doplňující průzkumy</t>
  </si>
  <si>
    <t>11</t>
  </si>
  <si>
    <t>1.11</t>
  </si>
  <si>
    <t>Pasportizace stávajících objektů – inventarizační prohlídky</t>
  </si>
  <si>
    <t>12</t>
  </si>
  <si>
    <t>1.12</t>
  </si>
  <si>
    <t>Vytyčení podzemních zařízení, rizika a zvláštní opatření</t>
  </si>
  <si>
    <t>13</t>
  </si>
  <si>
    <t>1.13</t>
  </si>
  <si>
    <t>Zaškolení pracovníků provozovatele/objednatele</t>
  </si>
  <si>
    <t>14</t>
  </si>
  <si>
    <t>1.14</t>
  </si>
  <si>
    <t>Vytyčení stavby, ochrana geodetických bodů před poškozením</t>
  </si>
  <si>
    <t>15</t>
  </si>
  <si>
    <t>1.15</t>
  </si>
  <si>
    <t>Zajištění a osvětlení výkopů a překopů</t>
  </si>
  <si>
    <t>16</t>
  </si>
  <si>
    <t>1.16</t>
  </si>
  <si>
    <t>Havarijní plán</t>
  </si>
  <si>
    <t>17</t>
  </si>
  <si>
    <t>1.17</t>
  </si>
  <si>
    <t>Zvláštní požadavky na zhotovení</t>
  </si>
  <si>
    <t>18</t>
  </si>
  <si>
    <t>1.18</t>
  </si>
  <si>
    <t>Zemní práce</t>
  </si>
  <si>
    <t>19</t>
  </si>
  <si>
    <t>1.19</t>
  </si>
  <si>
    <t>Dopravně inženýrská opatření a dopravní značení DIO</t>
  </si>
  <si>
    <t>SO 01</t>
  </si>
  <si>
    <t>Kanalizační stoky gravitační</t>
  </si>
  <si>
    <t>O2</t>
  </si>
  <si>
    <t>SO 01 - A</t>
  </si>
  <si>
    <t>Kanalizační stoky gravitační - Stoka A</t>
  </si>
  <si>
    <t>111201101</t>
  </si>
  <si>
    <t>Odstranění křovin a stromů průměru kmene do 100 mm i s kořeny z celkové plochy do 1000 m2</t>
  </si>
  <si>
    <t>M2</t>
  </si>
  <si>
    <t>Nálet v kolizi s trasou kanalizační stoky včetně likvidace 
Příloha: D.1.3</t>
  </si>
  <si>
    <t>111201401</t>
  </si>
  <si>
    <t>Spálení křovin a stromů průměru kmene do 100 mm</t>
  </si>
  <si>
    <t>Spálení odstraněných křovin a stromů na hromadách</t>
  </si>
  <si>
    <t>112111111</t>
  </si>
  <si>
    <t>Spálení větví všech druhů stromů</t>
  </si>
  <si>
    <t>KUS</t>
  </si>
  <si>
    <t>Spálení větví stromů na hromadách</t>
  </si>
  <si>
    <t>5+4+7+2+1=19,0000 [A]</t>
  </si>
  <si>
    <t>112151311</t>
  </si>
  <si>
    <t>Kácení stromu bez postupného spouštění koruny a kmene D do 0,2 m</t>
  </si>
  <si>
    <t>Stromy v kolizi s trasou kanalizační stoky 
Příloha: D.1.2</t>
  </si>
  <si>
    <t>112151312</t>
  </si>
  <si>
    <t>Kácení stromu bez postupného spouštění koruny a kmene D do 0,3 m</t>
  </si>
  <si>
    <t>112151313</t>
  </si>
  <si>
    <t>Kácení stromu bez postupného spouštění koruny a kmene D do 0,4 m</t>
  </si>
  <si>
    <t>112151314</t>
  </si>
  <si>
    <t>Kácení stromu bez postupného spouštění koruny a kmene D do 0,5 m</t>
  </si>
  <si>
    <t>112151357</t>
  </si>
  <si>
    <t>Kácení stromu s postupným spouštěním koruny a kmene D do 0,8 m</t>
  </si>
  <si>
    <t>112201101</t>
  </si>
  <si>
    <t>Odstranění pařezů D do 300 mm</t>
  </si>
  <si>
    <t>Pařezy po pokácených stromech v kolizi s trasou kanalizační stoky 
Příloha: D.1.3</t>
  </si>
  <si>
    <t>5 D200 + 4 D300 =9,0000 [A]</t>
  </si>
  <si>
    <t>112201102</t>
  </si>
  <si>
    <t>Odstranění pařezů D do 500 mm</t>
  </si>
  <si>
    <t>7 D400 + 2 D500 =9,0000 [A]</t>
  </si>
  <si>
    <t>112201104</t>
  </si>
  <si>
    <t>Odstranění pařezů D do 900 mm</t>
  </si>
  <si>
    <t>Pařezy po pokácených stromech a stáv. pařezů v kolizi s trasou kanalizační stoky 
Příloha: D.1.3</t>
  </si>
  <si>
    <t>1 D800 + 1 stáv.pařez =2,0000 [A]</t>
  </si>
  <si>
    <t>112211111</t>
  </si>
  <si>
    <t>Spálení pařezu D do 0,3 m</t>
  </si>
  <si>
    <t>Spálení pařezů na hromadách</t>
  </si>
  <si>
    <t>112211112</t>
  </si>
  <si>
    <t>Spálení pařezu D do 0,5 m</t>
  </si>
  <si>
    <t>112211113</t>
  </si>
  <si>
    <t>Spálení pařezu D do 1,0 m</t>
  </si>
  <si>
    <t>113107113</t>
  </si>
  <si>
    <t>Odstranění podkladu pl do 50 m2 z kameniva těženého tl 300 mm</t>
  </si>
  <si>
    <t>Lesní pěšina v km 0,329 50-0,351 44, včetně naložení, tl. 250mm 
Příloha: Výpočet</t>
  </si>
  <si>
    <t>21,94*1,1 lesní pěšina =24,1340 [A]</t>
  </si>
  <si>
    <t>113107122</t>
  </si>
  <si>
    <t>Odstranění podkladu pl do 50 m2 z kameniva drceného tl 200 mm</t>
  </si>
  <si>
    <t>Odstranění části konstrukce nezpevněné komunikace, včetně naložení, tl. 150mm 
Příloha: C.4, C.5, D.1.7</t>
  </si>
  <si>
    <t>42,93*1,1 nezpevněná cesta =47,2230 [A]</t>
  </si>
  <si>
    <t>113107161</t>
  </si>
  <si>
    <t>Odstranění podkladu pl přes 50 do 200 m2 z kameniva drceného tl 100 mm</t>
  </si>
  <si>
    <t>Odstranění části konstrukce nezpevněné komunikace, včetně naložení 
Příloha: C.4, C.5, D.1.7</t>
  </si>
  <si>
    <t>42,93*1,7 nezpevněná cesta =72,9810 [A]</t>
  </si>
  <si>
    <t>113107223</t>
  </si>
  <si>
    <t>Odstranění podkladu pl přes 200 m2 z kameniva drceného tl 300 mm</t>
  </si>
  <si>
    <t>Odstranění části konstrukce místní komunikace včetně naložení 
Příloha: C.4, C.5, D.1.7</t>
  </si>
  <si>
    <t>569,41*1,1 místní asfalt =626,3510 [A]</t>
  </si>
  <si>
    <t>113107242</t>
  </si>
  <si>
    <t>Odstranění podkladu živičného tl 100 mm strojně pl přes 200 m2</t>
  </si>
  <si>
    <t>20</t>
  </si>
  <si>
    <t>113154232</t>
  </si>
  <si>
    <t>Frézování živičného krytu tl 40 mm pruh š 2 m pl do 1000 m2 bez překážek v trase</t>
  </si>
  <si>
    <t>569,41*1,7 místní asfalt =967,9970 [A]</t>
  </si>
  <si>
    <t>21</t>
  </si>
  <si>
    <t>115101201</t>
  </si>
  <si>
    <t>Čerpání vody na dopravní výšku do 10 m průměrný přítok do 500 l/min</t>
  </si>
  <si>
    <t>HOD</t>
  </si>
  <si>
    <t>Podzemní voda, případně dešťová voda nateklá do výkopu</t>
  </si>
  <si>
    <t>22</t>
  </si>
  <si>
    <t>115101301</t>
  </si>
  <si>
    <t>Pohotovost čerpací soupravy pro dopravní výšku do 10 m přítok do 500 l/min</t>
  </si>
  <si>
    <t>DEN</t>
  </si>
  <si>
    <t>23</t>
  </si>
  <si>
    <t>119001421</t>
  </si>
  <si>
    <t>Dočasné zajištění kabelů a kabelových tratí ze 3 volně ložených kabelů</t>
  </si>
  <si>
    <t>M</t>
  </si>
  <si>
    <t>Ochranna kabelů proti poškození odhalených ve výkopu 
Příloha: D.1.2, D.1.3</t>
  </si>
  <si>
    <t>6*1,1=6,6000 [A]</t>
  </si>
  <si>
    <t>24</t>
  </si>
  <si>
    <t>120001101</t>
  </si>
  <si>
    <t>Příplatek za ztížení vykopávky v blízkosti podzemního vedení</t>
  </si>
  <si>
    <t>M3</t>
  </si>
  <si>
    <t>Příloha: Tabulka výkazu výměr</t>
  </si>
  <si>
    <t>25</t>
  </si>
  <si>
    <t>121101101</t>
  </si>
  <si>
    <t>Sejmutí ornice s přemístěním na vzdálenost do 50 m</t>
  </si>
  <si>
    <t>Sejmutí pásu šíře 10m (les, tráva), 3m (krajnice) a uložení podél pásu 
Příloha: D.1.2, D.1.3</t>
  </si>
  <si>
    <t>383,52*0,15*10 les + 55,40*0,15*10 tráva + 116,72*0,15*3 krajnice =710,9040 [A]</t>
  </si>
  <si>
    <t>26</t>
  </si>
  <si>
    <t>122201102</t>
  </si>
  <si>
    <t>Odkopávky a prokopávky nezapažené v hornině tř. 3 objem do 1000 m3</t>
  </si>
  <si>
    <t>Odkop svahu pro rýhu pro kanalizaci 
Příloha: Tabulka výkazu výměr</t>
  </si>
  <si>
    <t>27</t>
  </si>
  <si>
    <t>131201102</t>
  </si>
  <si>
    <t>Hloubení jam nezapažených v hornině tř. 3 objemu do 1000 m3</t>
  </si>
  <si>
    <t>Nezapažená rýha pro kanalizaci 
Příloha: Tabulka výkazu výměr</t>
  </si>
  <si>
    <t>28</t>
  </si>
  <si>
    <t>132201203</t>
  </si>
  <si>
    <t>Hloubení rýh š do 2000 mm v hornině tř. 3 objemu do 5000 m3</t>
  </si>
  <si>
    <t>Rýha pro kanalizaci 
Příloha: Tabulka výkazu výměr</t>
  </si>
  <si>
    <t>1013,77+189,33=1 203,1000 [A]</t>
  </si>
  <si>
    <t>29</t>
  </si>
  <si>
    <t>132201209</t>
  </si>
  <si>
    <t>Příplatek za lepivost k hloubení rýh š do 2000 mm v hornině tř. 3</t>
  </si>
  <si>
    <t>508,44+251,18+(1013,77+189,33)=1 962,7200 [A]</t>
  </si>
  <si>
    <t>30</t>
  </si>
  <si>
    <t>132301202</t>
  </si>
  <si>
    <t>Hloubení rýh š do 2000 mm v hornině tř. 4 objemu do 1000 m3</t>
  </si>
  <si>
    <t>724,56+98,24=822,8000 [A]</t>
  </si>
  <si>
    <t>31</t>
  </si>
  <si>
    <t>132301209</t>
  </si>
  <si>
    <t>Příplatek za lepivost k hloubení rýh š do 2000 mm v hornině tř. 4</t>
  </si>
  <si>
    <t>32</t>
  </si>
  <si>
    <t>138401201</t>
  </si>
  <si>
    <t>Dolamování hloubených vykopávek rýh ve vrstvě tl do 500 mm v hornině tř. 5</t>
  </si>
  <si>
    <t>Rýha pro kanalizaci, skalní fréza 
Příloha: Tabulka výkazu výměr</t>
  </si>
  <si>
    <t>33</t>
  </si>
  <si>
    <t>138501201</t>
  </si>
  <si>
    <t>Dolamování hloubených vykopávek rýh ve vrstvě tl do 500 mm v hornině tř. 6</t>
  </si>
  <si>
    <t>34</t>
  </si>
  <si>
    <t>02</t>
  </si>
  <si>
    <t>Rýha pro drenáž ve dně výkopu, skalní fréza 
Příloha: Výpočet</t>
  </si>
  <si>
    <t>(1189,92/2)*0,25*0,25=37,1850 [A]</t>
  </si>
  <si>
    <t>35</t>
  </si>
  <si>
    <t>151811131</t>
  </si>
  <si>
    <t>Osazení pažicího boxu hl výkopu do 4 m š do 1,2 m</t>
  </si>
  <si>
    <t>Pažení pro rýhu přípojek, část výkopu hloubky 5m 
Příloha: Tabulka výkazu výměr</t>
  </si>
  <si>
    <t>36</t>
  </si>
  <si>
    <t>151811231</t>
  </si>
  <si>
    <t>Odstranění pažicího boxu hl výkopu do 4 m š do 1,2 m</t>
  </si>
  <si>
    <t>37</t>
  </si>
  <si>
    <t>161101102</t>
  </si>
  <si>
    <t>Svislé přemístění výkopku z horniny tř. 1 až 4 hl výkopu do 4 m</t>
  </si>
  <si>
    <t>Výkopek z rýhy pro přípojky 
Příloha: Tabulka výkazu výměr</t>
  </si>
  <si>
    <t>(1013,77+251,18+189,33)+(724,56+98,24)=2 277,0800 [A]</t>
  </si>
  <si>
    <t>38</t>
  </si>
  <si>
    <t>161101152</t>
  </si>
  <si>
    <t>Svislé přemístění výkopku z horniny tř. 5 až 7 hl výkopu do 4 m</t>
  </si>
  <si>
    <t>Výkopek z rýhy pro přípojky, část výkopku i z hloubky 5m 
Příloha: Tabulka výkazu výměr</t>
  </si>
  <si>
    <t>113,56+(1071,33+37,2)=1 222,0900 [A]</t>
  </si>
  <si>
    <t>39</t>
  </si>
  <si>
    <t>167101102</t>
  </si>
  <si>
    <t>Nakládání výkopku z hornin tř. 1 až 4 přes 100 m3</t>
  </si>
  <si>
    <t>Naložení výkopku na mezideponii před odvozem pro zpětný zásyp rýhy 
Příloha: Tabulka výkazu výměr</t>
  </si>
  <si>
    <t>(1013,77+189,33+251,18+508,42)+(724,56+98,24)=2 785,5000 [A]</t>
  </si>
  <si>
    <t>40</t>
  </si>
  <si>
    <t>167101152</t>
  </si>
  <si>
    <t>Nakládání výkopku z hornin tř. 5 až 7 přes 100 m3</t>
  </si>
  <si>
    <t>(1907,87+195,55+381,11+425,92)-((1013,77+189,33+251,18+508,42)+(724,56+98,24))=124,9500 [A]</t>
  </si>
  <si>
    <t>41</t>
  </si>
  <si>
    <t>Naložení výkopku na mezideponii před odvozem na trvalou skládku 
Příloha: Tabulka výkazu výměr</t>
  </si>
  <si>
    <t>113,56+(1071,33+37,2)-125,0=1 097,0900 [A]</t>
  </si>
  <si>
    <t>42</t>
  </si>
  <si>
    <t>171101101</t>
  </si>
  <si>
    <t>Uložení sypaniny z hornin soudržných do násypů zhutněných</t>
  </si>
  <si>
    <t>Násyp nad obet. potrubím stávající zeminou z výkopu, hutněno po 150mm 
Příloha: Tabulka výkazu výměr</t>
  </si>
  <si>
    <t>43</t>
  </si>
  <si>
    <t>171201201</t>
  </si>
  <si>
    <t>Uložení sypaniny na skládky</t>
  </si>
  <si>
    <t>Uložení výkopku a rozebranné konstrukce vozovky na mezideponii 
Příloha: Tabulka výkazu výměr</t>
  </si>
  <si>
    <t>(1013,77+189,33+251,18+508,42)+(724,56+98,24)+113,56+(1071,33+37,2) výkopek + 7,23+7,08+7,30+187,92+38,72+62,63 konstrukce vozovky =4 318,4700 [A]</t>
  </si>
  <si>
    <t>44</t>
  </si>
  <si>
    <t>Uložení výkopku a rozebranné konstrukce vozovky na trvalou slkádku 
Příloha: Tabulka výkazu výměr</t>
  </si>
  <si>
    <t>0 tř.1-4 + 1097,1 tř.5-7 výkopek + 7,23+7,08+7,30+187,92+38,72+62,63 konstrukce vozovky =1 407,9800 [A]</t>
  </si>
  <si>
    <t>45</t>
  </si>
  <si>
    <t>171201211</t>
  </si>
  <si>
    <t>Poplatek za uložení odpadu ze sypaniny na skládce (skládkovné)</t>
  </si>
  <si>
    <t>T</t>
  </si>
  <si>
    <t>Přebytečný výkopek uložený na trvalou skládku</t>
  </si>
  <si>
    <t>0 tř.1-4 + 1097,1*2,6 tř.5-7=2 852,4600 [A]</t>
  </si>
  <si>
    <t>46</t>
  </si>
  <si>
    <t>174101101</t>
  </si>
  <si>
    <t>Zásypání jam, šachet rýh nebo kolem objektů sypaninou se zhutněním</t>
  </si>
  <si>
    <t>Zásyp rýh stávající zeminou z výkopu, hutněno po 150mm 
Příloha: Tabulka výkazu výměr</t>
  </si>
  <si>
    <t>1907,87+381,11=2 288,9800 [A]</t>
  </si>
  <si>
    <t>47</t>
  </si>
  <si>
    <t>175101201</t>
  </si>
  <si>
    <t>Obsypání objektů bez prohození sypaniny z hornin tř. 1 až 4 uloženým do 30 m od kraje objektu</t>
  </si>
  <si>
    <t>Obsypání šachet stávající zeminou z výkopu, hutněno po 150mm 
Příloha: Tabulka výkazu výměr</t>
  </si>
  <si>
    <t>48</t>
  </si>
  <si>
    <t>175111101</t>
  </si>
  <si>
    <t>Obsypání potrubí ručně sypaninou bez prohození sítem, uloženou do 3 m</t>
  </si>
  <si>
    <t>Obsyp potrubí 
Příloha: Tabulka výkazu výměr</t>
  </si>
  <si>
    <t>(529,06-(3,31+1,30+1,12+0,50+3,64))+42,62=561,8100 [A]</t>
  </si>
  <si>
    <t>PN</t>
  </si>
  <si>
    <t>50</t>
  </si>
  <si>
    <t>58337331</t>
  </si>
  <si>
    <t>štěrkopísek frakce 0/22</t>
  </si>
  <si>
    <t>Písek 0-22 pro obsyp potrubí</t>
  </si>
  <si>
    <t>((529,06-(3,31+1,30+1,12+0,50+3,64))+42,62)*2=1 123,6200 [A]</t>
  </si>
  <si>
    <t>49</t>
  </si>
  <si>
    <t>Obsyp drenážní trubky ve dně rýhy 
Příloha: Výpočet</t>
  </si>
  <si>
    <t>(1089,92/2)*0,25*0,25-3,14*0,05*0,05*(1089,92/2)=29,7821 [A]</t>
  </si>
  <si>
    <t>51</t>
  </si>
  <si>
    <t>58343930</t>
  </si>
  <si>
    <t>kamenivo drcené hrubé frakce 16-32</t>
  </si>
  <si>
    <t>Šterkodrť 16-32 pro obsyp drenážního potrubí</t>
  </si>
  <si>
    <t>29,8*1,85=55,1300 [A]</t>
  </si>
  <si>
    <t>52</t>
  </si>
  <si>
    <t>181301112</t>
  </si>
  <si>
    <t>Rozprostření ornice tl vrstvy přes 150 mm pl přes 500 m2 v rovině nebo ve svahu do 1:5</t>
  </si>
  <si>
    <t>Rozprostření stávající ornice pásu šíře 10m (les, tráva), 3m (krajnice) 
Příloha: D.1.2, D.1.3</t>
  </si>
  <si>
    <t>383,52*10 les + 55,40*10 tráva + 116,72*3 krajnice =4 739,3600 [A]</t>
  </si>
  <si>
    <t>53</t>
  </si>
  <si>
    <t>181411121</t>
  </si>
  <si>
    <t>Založení lučního trávníku výsevem plochy do 1000 m2 v rovině a ve svahu do 1:5</t>
  </si>
  <si>
    <t>Obnova trávníku na rozprostřené ornici na louce 
Příloha: D.1.2, D.1.3</t>
  </si>
  <si>
    <t>55,40*10 tráva =554,0000 [A]</t>
  </si>
  <si>
    <t>54</t>
  </si>
  <si>
    <t>00572472</t>
  </si>
  <si>
    <t>osivo směs travní krajinná-rovinná</t>
  </si>
  <si>
    <t>KG</t>
  </si>
  <si>
    <t>Travní semeno pro obnovu trávníku na rozprostřené ornici</t>
  </si>
  <si>
    <t>554,0/100=5,5400 [A]</t>
  </si>
  <si>
    <t>55</t>
  </si>
  <si>
    <t>185804312</t>
  </si>
  <si>
    <t>Zalití rostlin vodou plocha přes 20 m2</t>
  </si>
  <si>
    <t>Obnova trávníku na rozprostřené ornici</t>
  </si>
  <si>
    <t>114</t>
  </si>
  <si>
    <t>R.02-001</t>
  </si>
  <si>
    <t>Vodorovné přemístění výkopku z horniny tř. 1 až 4</t>
  </si>
  <si>
    <t>Přemístění výkopku ze staveniště na mezideponii. Vzdálenost dle dodavatelem zvolené mezideponie. 
Příloha: Tabulka výkazu výměr</t>
  </si>
  <si>
    <t>115</t>
  </si>
  <si>
    <t>R.02-002</t>
  </si>
  <si>
    <t>Přemístění výkopku z mezideponie na stavenište. Vzdálenost dle dodavatelem zvolené mezideponie. 
Příloha: Tabulka výkazu výměr</t>
  </si>
  <si>
    <t>116</t>
  </si>
  <si>
    <t>R.02-004</t>
  </si>
  <si>
    <t>Vodorovné přemístění výkopku z horniny tř. 5 až 7</t>
  </si>
  <si>
    <t>117</t>
  </si>
  <si>
    <t>R.02-005</t>
  </si>
  <si>
    <t>118</t>
  </si>
  <si>
    <t>R.02-006</t>
  </si>
  <si>
    <t>Přemístění výkopku z mezideponie na trvalou deponii. Vzdálenost dle dodavatelem zvolené mezideponie a deponie. 
Příloha: Tabulka výkazu výměr</t>
  </si>
  <si>
    <t>119</t>
  </si>
  <si>
    <t>R.02-007</t>
  </si>
  <si>
    <t>Vylepšení zeminy pro zásyp</t>
  </si>
  <si>
    <t>Vylepšení stávající zeminy z výkopu rýhy pro opěteovné zasypání do rýhy 
Příloha: Tabulka výkazu výměr</t>
  </si>
  <si>
    <t>Svislé konstrukce</t>
  </si>
  <si>
    <t>56</t>
  </si>
  <si>
    <t>359901111</t>
  </si>
  <si>
    <t>Vyčištění stok</t>
  </si>
  <si>
    <t>Vyčištění potrubí před provedením kamerové prohlídky</t>
  </si>
  <si>
    <t>57</t>
  </si>
  <si>
    <t>359901211</t>
  </si>
  <si>
    <t>Monitoring stoky jakékoli výšky na nové kanalizaci</t>
  </si>
  <si>
    <t>Prohlídka potrubí televizní kamerou, záznam prohlídky na nosičích DVD a vyhotovení závěrečného písemného protokolu dle TP VaK MB. 
Zajišťuje objednatel.</t>
  </si>
  <si>
    <t>Vodorovné konstrukce</t>
  </si>
  <si>
    <t>58</t>
  </si>
  <si>
    <t>451535111</t>
  </si>
  <si>
    <t>Podkladní vrstva tl do 250 mm ze štěrku</t>
  </si>
  <si>
    <t>Podklad pod obetonování potrubí, ŠD 32-63 tl. 200mm 
Příloha: Tabulka výkazu výměr</t>
  </si>
  <si>
    <t>4,11+39,19 =43,3000 [A]</t>
  </si>
  <si>
    <t>59</t>
  </si>
  <si>
    <t>452311131</t>
  </si>
  <si>
    <t>Podkladní desky z betonu prostého tř. C 12/15 otevřený výkop</t>
  </si>
  <si>
    <t>Podbetonování revizních šachet včetně materiálu 
Příloha: Tabulka výkazu výměr</t>
  </si>
  <si>
    <t>60</t>
  </si>
  <si>
    <t>452312131</t>
  </si>
  <si>
    <t>Sedlové lože z betonu prostého tř. C 12/15 otevřený výkop</t>
  </si>
  <si>
    <t>Lože a sedlo pro potrubí včetně materiálu 
Příloha: Tabulka výkazu výměr</t>
  </si>
  <si>
    <t>96,16+45,66 lože + 11,83 sedlo =153,6500 [A]</t>
  </si>
  <si>
    <t>Komunikace</t>
  </si>
  <si>
    <t>61</t>
  </si>
  <si>
    <t>564851111</t>
  </si>
  <si>
    <t>Podklad ze štěrkodrtě ŠD tl 150 mm</t>
  </si>
  <si>
    <t>Obnova části konstrukce nezpevněné komunikace, ŠD 0-63 
Příloha: C.4, C.5, D.1.7</t>
  </si>
  <si>
    <t>62</t>
  </si>
  <si>
    <t>564871111</t>
  </si>
  <si>
    <t>Podklad ze štěrkodrtě ŠD tl 250 mm</t>
  </si>
  <si>
    <t>Lesní pěšina v km 0,329 50-0,351 44, ŠD 0-63 
Příloha: Výpočet</t>
  </si>
  <si>
    <t>21,94*1,1*0,25=6,0335 [A]</t>
  </si>
  <si>
    <t>63</t>
  </si>
  <si>
    <t>564871116</t>
  </si>
  <si>
    <t>Podklad ze štěrkodrtě ŠD tl. 300 mm</t>
  </si>
  <si>
    <t>Obnova části konstrukce místní komunikace, ŠD 0-63 
Příloha: C.4, C.5, D.1.7</t>
  </si>
  <si>
    <t>64</t>
  </si>
  <si>
    <t>564931412</t>
  </si>
  <si>
    <t>Podklad z asfaltového recyklátu tl 100 mm</t>
  </si>
  <si>
    <t>65</t>
  </si>
  <si>
    <t>573231111</t>
  </si>
  <si>
    <t>Postřik živičný spojovací ze silniční emulze v množství do 0,7 kg/m2</t>
  </si>
  <si>
    <t>Obnova části konstrukce místní komunikace, PSE 0,30kg/m2 
Příloha: C.4, C.5, D.1.7</t>
  </si>
  <si>
    <t>569,41*1,7+569,41*1,1 místní asfalt =1 594,3480 [A]</t>
  </si>
  <si>
    <t>66</t>
  </si>
  <si>
    <t>577134111</t>
  </si>
  <si>
    <t>Asfaltový beton vrstva obrusná ACO 11 (ABS) tř. I tl 40 mm š do 3 m z nemodifikovaného asfaltu</t>
  </si>
  <si>
    <t>Obnova části konstrukce místní komunikace, ACO 11S 50/70 
Příloha: C.4, C.5, D.1.7</t>
  </si>
  <si>
    <t>67</t>
  </si>
  <si>
    <t>577146111</t>
  </si>
  <si>
    <t>Asfaltový beton vrstva ložní ACL 22 (ABVH) tl 50 mm š do 3 m z nemodifikovaného asfaltu</t>
  </si>
  <si>
    <t>Obnova části konstrukce místní komunikace, ACL 22+ 50/70 
Příloha: C.4, C.5, D.1.7</t>
  </si>
  <si>
    <t>(569,41*1,1)*2 místní asfalt =1 252,7020 [A]</t>
  </si>
  <si>
    <t>Přidružená stavební výroba</t>
  </si>
  <si>
    <t>68</t>
  </si>
  <si>
    <t>721290113</t>
  </si>
  <si>
    <t>Zkouška těsnosti potrubí kanalizace vodou do DN 300</t>
  </si>
  <si>
    <t>Potrubí DN250 a DN300, včetně potřebného zaslepení potrubí a přípojek</t>
  </si>
  <si>
    <t>1189,92-33*1,2(šachty)=1 150,3200 [A]</t>
  </si>
  <si>
    <t>120</t>
  </si>
  <si>
    <t>R.07-001</t>
  </si>
  <si>
    <t>Zajištění sloup nn betonový jednoduchý do 12 m</t>
  </si>
  <si>
    <t>Zajištění sloupu proti pádu během výkopových prací 
Příloha: D.1.3</t>
  </si>
  <si>
    <t>Potrubí</t>
  </si>
  <si>
    <t>69</t>
  </si>
  <si>
    <t>831362121</t>
  </si>
  <si>
    <t>Montáž potrubí z trub kameninových hrdlových s integrovaným těsněním výkop sklon do 20 % DN 250</t>
  </si>
  <si>
    <t>Montáž potrubí pro kanalizační stoku 
Příloha: Tabulka výkazu výměr</t>
  </si>
  <si>
    <t>70</t>
  </si>
  <si>
    <t>59710702</t>
  </si>
  <si>
    <t>trouba kameninová glazovaná pouze uvnitř DN 250mm L2,50m spojovací systém C Třida 160</t>
  </si>
  <si>
    <t>Potrubí pro kanalizační stoku</t>
  </si>
  <si>
    <t>71</t>
  </si>
  <si>
    <t>831372121</t>
  </si>
  <si>
    <t>Montáž potrubí z trub kameninových hrdlových s integrovaným těsněním výkop sklon do 20 % DN 300</t>
  </si>
  <si>
    <t>72</t>
  </si>
  <si>
    <t>59710711</t>
  </si>
  <si>
    <t>trouba kameninová glazovaná DN 300mm L2,50m spojovací systém C Třída 160</t>
  </si>
  <si>
    <t>73</t>
  </si>
  <si>
    <t>837361221</t>
  </si>
  <si>
    <t>Montáž kameninových tvarovek odbočných s integrovaným těsněním otevřený výkop DN 250</t>
  </si>
  <si>
    <t>Montáž odboček 90° KT DN250/150 tř.160 na kanalizační stoce 
Příloha: Tabulka výkazu výměr</t>
  </si>
  <si>
    <t>74</t>
  </si>
  <si>
    <t>59711760</t>
  </si>
  <si>
    <t>odbočka kameninová glazovaná jednoduchá kolmá DN 250/150 L50cm spojovací systém C/F tř.160/-</t>
  </si>
  <si>
    <t>Odbočky 90° KT DN250/150 tř.160 pro kanalizační stoku</t>
  </si>
  <si>
    <t>75</t>
  </si>
  <si>
    <t>837362221</t>
  </si>
  <si>
    <t>Montáž kameninových tvarovek jednoosých s integrovaným těsněním otevřený výkop DN 250</t>
  </si>
  <si>
    <t>Montáž GZ + GA kusů KT DN250 tř.160 na kanalizační stoce 
Příloha: Tabulka výkazu výměr</t>
  </si>
  <si>
    <t>11+11=22,0000 [A]</t>
  </si>
  <si>
    <t>76</t>
  </si>
  <si>
    <t>59710846</t>
  </si>
  <si>
    <t>trouba kameninová glazovaná zkrácená DN 250mm L60(75)cm třída 160 spojovací systém C</t>
  </si>
  <si>
    <t>GZ kusy KT DN250 tř.160 pro kanalizační stoku</t>
  </si>
  <si>
    <t>77</t>
  </si>
  <si>
    <t>59710876</t>
  </si>
  <si>
    <t>trouba kameninová glazovaná zkrácená bez hrdla DN 250mm L 60(75)cm třída 160 spojovací systém C</t>
  </si>
  <si>
    <t>GA kusy KT DN250 tř.160 pro kanalizační stoku</t>
  </si>
  <si>
    <t>78</t>
  </si>
  <si>
    <t>837371221</t>
  </si>
  <si>
    <t>Montáž kameninových tvarovek odbočných s integrovaným těsněním otevřený výkop DN 300</t>
  </si>
  <si>
    <t>Montáž odboček 90° KT DN300/150 tř.160 na kanalizační stoce 
Příloha: Tabulka výkazu výměr</t>
  </si>
  <si>
    <t>79</t>
  </si>
  <si>
    <t>59711770</t>
  </si>
  <si>
    <t>odbočka kameninová glazovaná jednoduchá kolmá DN 300/150 L50cm spojovací systém C/F tř.160/-</t>
  </si>
  <si>
    <t>Odbočky 90° KT DN300/150 tř.160 pro kanalizační stoku</t>
  </si>
  <si>
    <t>80</t>
  </si>
  <si>
    <t>837372221</t>
  </si>
  <si>
    <t>Montáž kameninových tvarovek jednoosých s integrovaným těsněním otevřený výkop DN 300</t>
  </si>
  <si>
    <t>Montáž GZ + GA kusů KT DN300 tř.160 na kanalizační stoce 
Příloha: Tabulka výkazu výměr</t>
  </si>
  <si>
    <t>21+21=42,0000 [A]</t>
  </si>
  <si>
    <t>81</t>
  </si>
  <si>
    <t>59710849</t>
  </si>
  <si>
    <t>trouba kameninová glazovaná zkrácená DN 300mm L60(75)cm třída 160 spojovací systém C</t>
  </si>
  <si>
    <t>GZ kusy KT DN300 tř.160 pro kanalizační stoku</t>
  </si>
  <si>
    <t>82</t>
  </si>
  <si>
    <t>59710879</t>
  </si>
  <si>
    <t>trouba kameninová glazovaná zkrácená bez hrdla DN 300mm L 60(75)cm třída 160 spojovací systém C</t>
  </si>
  <si>
    <t>GA kusy KT DN300 tř.160 pro kanalizační stoku</t>
  </si>
  <si>
    <t>83</t>
  </si>
  <si>
    <t>871218114</t>
  </si>
  <si>
    <t>X</t>
  </si>
  <si>
    <t>Kladení drenážního potrubí z flexibilního PVC průměru do 100 mm</t>
  </si>
  <si>
    <t>Montáž drenážního potrubí do výkopové rýhy 
Příloha: Výpočet</t>
  </si>
  <si>
    <t>1189,92/2=594,9600 [A]</t>
  </si>
  <si>
    <t>84</t>
  </si>
  <si>
    <t>28611223</t>
  </si>
  <si>
    <t>trubka PVC drenážní flexibilní D 100mm</t>
  </si>
  <si>
    <t>Drenážní potrubí</t>
  </si>
  <si>
    <t>85</t>
  </si>
  <si>
    <t>894411121</t>
  </si>
  <si>
    <t>Zřízení šachet kanalizačních z betonových dílců na potrubí DN nad 200 do 300 dno beton tř. C 25/30</t>
  </si>
  <si>
    <t>Montáž revizních šachet na kanalizační stoce 
Příloha: D.1.8</t>
  </si>
  <si>
    <t>86</t>
  </si>
  <si>
    <t>59224064</t>
  </si>
  <si>
    <t>dno betonové šachtové kulaté DN 1000 x 500, 100 x 65 x 15 cm</t>
  </si>
  <si>
    <t>Dno pro revizní šachty Excelent 100/50, včetně čedičového obkladu a stupadel</t>
  </si>
  <si>
    <t>87</t>
  </si>
  <si>
    <t>59224160</t>
  </si>
  <si>
    <t>skruž kanalizační s ocelovými stupadly 100 x 25 x 12 cm</t>
  </si>
  <si>
    <t>Skruže pro revizní šachty, včetně stupadel</t>
  </si>
  <si>
    <t>88</t>
  </si>
  <si>
    <t>59224161</t>
  </si>
  <si>
    <t>skruž kanalizační s ocelovými stupadly 100 x 50 x 12 cm</t>
  </si>
  <si>
    <t>89</t>
  </si>
  <si>
    <t>59224162</t>
  </si>
  <si>
    <t>skruž kanalizační s ocelovými stupadly 100 x 100 x 12 cm</t>
  </si>
  <si>
    <t>90</t>
  </si>
  <si>
    <t>59224176</t>
  </si>
  <si>
    <t>prstenec šachtový vyrovnávací betonový 625x120x80mm</t>
  </si>
  <si>
    <t>Vyrovnávací prstenec pro revizní šachty</t>
  </si>
  <si>
    <t>91</t>
  </si>
  <si>
    <t>59224184</t>
  </si>
  <si>
    <t>prstenec šachtový vyrovnávací betonový 625x120x40mm</t>
  </si>
  <si>
    <t>92</t>
  </si>
  <si>
    <t>59224185</t>
  </si>
  <si>
    <t>prstenec šachtový vyrovnávací betonový 625x120x60mm</t>
  </si>
  <si>
    <t>93</t>
  </si>
  <si>
    <t>59224187</t>
  </si>
  <si>
    <t>prstenec šachtový vyrovnávací betonový 625x120x100mm</t>
  </si>
  <si>
    <t>94</t>
  </si>
  <si>
    <t>59224188</t>
  </si>
  <si>
    <t>prstenec šachtový vyrovnávací betonový 625x120x120mm</t>
  </si>
  <si>
    <t>95</t>
  </si>
  <si>
    <t>59224312</t>
  </si>
  <si>
    <t>kónus šachetní betonový kapsové plastové stupadlo 100x62,5x58 cm</t>
  </si>
  <si>
    <t>Konus pro revizní šachty, včetně stupadel</t>
  </si>
  <si>
    <t>96</t>
  </si>
  <si>
    <t>59224348</t>
  </si>
  <si>
    <t>těsnění elastomerové pro spojení šachetních dílů DN 1000</t>
  </si>
  <si>
    <t>Těsnění pro revizní šachty</t>
  </si>
  <si>
    <t>97</t>
  </si>
  <si>
    <t>899311111</t>
  </si>
  <si>
    <t>Osazení poklopů s rámem hmotnosti do 50 kg</t>
  </si>
  <si>
    <t>Provizorní zakrytí šachet v průběhu výstavby (montáž, zápůjčka a demontáž) 
Příloha: D.1.8</t>
  </si>
  <si>
    <t>98</t>
  </si>
  <si>
    <t>899311112</t>
  </si>
  <si>
    <t>Osazení poklopů s rámem hmotnosti nad 50 do 100 kg</t>
  </si>
  <si>
    <t>Osazení poklopů na revizní šachty 
Příloha: D.1.8</t>
  </si>
  <si>
    <t>11+2=13,0000 [A]</t>
  </si>
  <si>
    <t>99</t>
  </si>
  <si>
    <t>28661932</t>
  </si>
  <si>
    <t>poklop šachtový litinový dno DN 600 pro třídu zatížení A15</t>
  </si>
  <si>
    <t>Poklop revizní šachty mimo komunikaci A15 Begu-Park</t>
  </si>
  <si>
    <t>100</t>
  </si>
  <si>
    <t>55241014</t>
  </si>
  <si>
    <t>poklop šachtový třída D 400, kruhový rám 785, vstup 600 mm, bez ventilace</t>
  </si>
  <si>
    <t>Poklop revizní šachty s pantem a bez ventilace, DN600 zatížení D400, v nezpevněné komunikaci</t>
  </si>
  <si>
    <t>101</t>
  </si>
  <si>
    <t>899311113</t>
  </si>
  <si>
    <t>Osazení poklopů s rámem hmotnosti nad 100 do 150 kg</t>
  </si>
  <si>
    <t>6+13+1=20,0000 [A]</t>
  </si>
  <si>
    <t>102</t>
  </si>
  <si>
    <t>28661935</t>
  </si>
  <si>
    <t>poklop šachtový litinový dno DN 600 pro třídu zatížení D400</t>
  </si>
  <si>
    <t>Poklop revizní šachty mimo komunikaci D400 Begu</t>
  </si>
  <si>
    <t>103</t>
  </si>
  <si>
    <t>55241402</t>
  </si>
  <si>
    <t>poklop šachtový s rámem DN600 třída D 400,  bez odvětrání</t>
  </si>
  <si>
    <t>Samonivelační poklop revizní šachty v komunikaci s pantem a bez ventilace, DN600 zatížení D400, v asfaltu</t>
  </si>
  <si>
    <t>104</t>
  </si>
  <si>
    <t>55241406</t>
  </si>
  <si>
    <t>poklop šachtový s rámem DN600 třída D 400,  s odvětráním</t>
  </si>
  <si>
    <t>Samonivelační poklop revizní šachty v komunikaci s pantem a s ventilací, DN600 zatížení D400, v asfaltu</t>
  </si>
  <si>
    <t>105</t>
  </si>
  <si>
    <t>899623141</t>
  </si>
  <si>
    <t>Obetonování potrubí nebo zdiva stok betonem prostým tř. C 12/15 otevřený výkop</t>
  </si>
  <si>
    <t>Obetonování potrubí ve výkopu, včetně materiálu 
Příloha: Tabulka výkazu výměr</t>
  </si>
  <si>
    <t>(3,31+1,30+1,12+0,50+3,64)+35,07=44,9400 [A]</t>
  </si>
  <si>
    <t>106</t>
  </si>
  <si>
    <t>899722113</t>
  </si>
  <si>
    <t>Krytí potrubí z plastů výstražnou fólií z PVC 34cm</t>
  </si>
  <si>
    <t>Varovná páska hnědé barvy, šíře 30cm, s nápisem: POZOR KANALIZACE 
Kompletní dodávka + montáž</t>
  </si>
  <si>
    <t>Ostatní konstrukce a práce</t>
  </si>
  <si>
    <t>107</t>
  </si>
  <si>
    <t>919735111</t>
  </si>
  <si>
    <t>Řezání stávajícího živičného krytu hl do 50 mm</t>
  </si>
  <si>
    <t>Zaříznutí konstrukce místní komunikace pro frézování 
Příloha: C.4, C.5</t>
  </si>
  <si>
    <t>329,13+89,38+13,02+9,19+20,19+26,12+3,17+16,29+13,63+1,62+2,69+34,69+20,85+7,05+6,20+0,57+24,18+1,41+12,17+6,70+5,08+1,37+125,26+6,91+8,02+16,72+44,02+21,09+4,76+6,38+8,13+8,09+3,91+24,46+94,91=1 017,3600 [A]</t>
  </si>
  <si>
    <t>108</t>
  </si>
  <si>
    <t>919735113</t>
  </si>
  <si>
    <t>Řezání stávajícího živičného krytu hl do 150 mm</t>
  </si>
  <si>
    <t>Řezání konstrukce místní komunikace pro výkop rýhy 
Příloha: C.4, C.5</t>
  </si>
  <si>
    <t>569,41*2 místní safalt=1 138,8200 [A]</t>
  </si>
  <si>
    <t>109</t>
  </si>
  <si>
    <t>928621012</t>
  </si>
  <si>
    <t>Zálivka asfaltová mezi novým a starým asfalt. povrchem</t>
  </si>
  <si>
    <t>Zálivka spáry mezi novou a stávající konstrukcí místní komunikace 
Příloha: C.4, C.5</t>
  </si>
  <si>
    <t>110</t>
  </si>
  <si>
    <t>997002611</t>
  </si>
  <si>
    <t>Nakládání suti a vybouraných hmot</t>
  </si>
  <si>
    <t>Naložení suti na mezideponii před odvozem na trvalou skládku</t>
  </si>
  <si>
    <t>111</t>
  </si>
  <si>
    <t>997223845</t>
  </si>
  <si>
    <t>Poplatek za uložení na skládce (skládkovné) odpadu asfaltového bez dehtu kód odpadu 170 302</t>
  </si>
  <si>
    <t>Asfaltový povrch z komunikacích</t>
  </si>
  <si>
    <t>99,704+137,808=237,5120 [A]</t>
  </si>
  <si>
    <t>112</t>
  </si>
  <si>
    <t>997223855</t>
  </si>
  <si>
    <t>Poplatek za uložení na skládce (skládkovné) zeminy a kameniva kód odpadu 170 504</t>
  </si>
  <si>
    <t>Štěrková konstrukce vozovek</t>
  </si>
  <si>
    <t>12,05+13,68+12,41+275,616=313,7560 [A]</t>
  </si>
  <si>
    <t>113</t>
  </si>
  <si>
    <t>998275101</t>
  </si>
  <si>
    <t>Přesun hmot pro trubní vedení z trub kameninových otevřený výkop</t>
  </si>
  <si>
    <t>121</t>
  </si>
  <si>
    <t>R.09.001</t>
  </si>
  <si>
    <t>Vodorovná doprava suti a vybouraných hmot po suchu</t>
  </si>
  <si>
    <t>Přemístění suti ze staveniště na mezideponii. Vzdálenost dle dodavatelem zvolené mezideponie.</t>
  </si>
  <si>
    <t>122</t>
  </si>
  <si>
    <t>R.09-002</t>
  </si>
  <si>
    <t>Přemístění suti z mezideponie na trvalou skládku. Vzdálenost dle dodavatelem zvolené mezideponie a deponie.</t>
  </si>
  <si>
    <t>SO 01 - A1</t>
  </si>
  <si>
    <t>Kanalizační stoky gravitační - Stoka A1</t>
  </si>
  <si>
    <t>113107123</t>
  </si>
  <si>
    <t>Odstranění podkladu pl do 50 m2 z kameniva drceného tl 300 mm</t>
  </si>
  <si>
    <t>Odstranění části konstrukce místní komunikace, včetně naložení 
Příloha: C.5, D.1.7</t>
  </si>
  <si>
    <t>7,74*1,1 místní asfalt =8,5140 [A]</t>
  </si>
  <si>
    <t>113107221</t>
  </si>
  <si>
    <t>Odstranění podkladu pl přes 200 m2 z kameniva drceného tl 100 mm</t>
  </si>
  <si>
    <t>Odstranění části konstrukce nezpevněné komunikace, včetně naložení 
Příloha: C.5, D.1.7</t>
  </si>
  <si>
    <t>(179,52*1,4 souběh + 36,88*1,7 solo) nezpevněná cesta =314,0240 [A]</t>
  </si>
  <si>
    <t>113107222</t>
  </si>
  <si>
    <t>Odstranění podkladu pl přes 200 m2 z kameniva drceného tl 200 mm</t>
  </si>
  <si>
    <t>Odstranění části konstrukce nezpevněné komunikace, včetně naložení, tl. 150mm 
Příloha: C.5, D.1.7</t>
  </si>
  <si>
    <t>216,40*1,1 nezpevněná cesta =238,0400 [A]</t>
  </si>
  <si>
    <t>113107342</t>
  </si>
  <si>
    <t>Odstranění podkladu živičného tl 100 mm strojně pl do 50 m2</t>
  </si>
  <si>
    <t>7,74*1,7 místní asfalt =13,1580 [A]</t>
  </si>
  <si>
    <t>Ochranna kabelů proti poškození odhalených ve výkopu 
Příloha: D.1.3</t>
  </si>
  <si>
    <t>3*1,1=3,3000 [A]</t>
  </si>
  <si>
    <t>132201202</t>
  </si>
  <si>
    <t>Hloubení rýh š do 2000 mm v hornině tř. 3 objemu do 1000 m3</t>
  </si>
  <si>
    <t>(224,14/2)*0,25*0,25=7,0044 [A]</t>
  </si>
  <si>
    <t>Pažení pro rýhu kanalizace 
Příloha: Tabulka výkazu výměr</t>
  </si>
  <si>
    <t>161101101</t>
  </si>
  <si>
    <t>Svislé přemístění výkopku z horniny tř. 1 až 4 hl výkopu do 2,5 m</t>
  </si>
  <si>
    <t>Výkopek z rýhy pro kanalizaci 
Příloha: Tabulka výkazu výměr</t>
  </si>
  <si>
    <t>156,04+229,95=385,9900 [A]</t>
  </si>
  <si>
    <t>29,67+(259,11+7,0)=295,7800 [A]</t>
  </si>
  <si>
    <t>167101151</t>
  </si>
  <si>
    <t>Nakládání výkopku z hornin tř. 5 až 7 do 100 m3</t>
  </si>
  <si>
    <t>(429,34+51,83)-(156,04+229,95)=95,1800 [A]</t>
  </si>
  <si>
    <t>(29,67+(259,11+7,0))-95,2=200,5800 [A]</t>
  </si>
  <si>
    <t>156,04+229,95+29,67+259,11 výkopek + 2,55+31,40+35,70+0,53+0,85 konstrukce vozovky =745,8000 [A]</t>
  </si>
  <si>
    <t>0 tř.1-4 + 200,6 tř.5-7 výkopek + 2,55+31,40+35,70+0,53+0,85 konstrukce vozovky =271,6300 [A]</t>
  </si>
  <si>
    <t>0 tř.1-4 + 200,6*2,6 tř.5-7=521,5600 [A]</t>
  </si>
  <si>
    <t>58337344</t>
  </si>
  <si>
    <t>štěrkopísek frakce 0-32</t>
  </si>
  <si>
    <t>Písek 0-40 pro obsyp potrubí</t>
  </si>
  <si>
    <t>125,86*2=251,7200 [A]</t>
  </si>
  <si>
    <t>(224,14/2)*0,25*0,25-3,14*0,05*0,05*(224,14/2)=6,1246 [A]</t>
  </si>
  <si>
    <t>6,1*1,85=11,2850 [A]</t>
  </si>
  <si>
    <t>23,18 lože + 2,36 sedlo =25,5400 [A]</t>
  </si>
  <si>
    <t>Obnova části konstrukce nezpevněné komunikace, ŠD 0-63 
Příloha: C.5, D.1.7</t>
  </si>
  <si>
    <t>Obnova části konstrukce místní komunikace, ŠD 0-63 
Příloha: C.5, D.1.7</t>
  </si>
  <si>
    <t>(179,52*1,4 souběh +36,88*1,7 solo) nezpevněná cesta =314,0240 [A]</t>
  </si>
  <si>
    <t>Obnova části konstrukce místní komunikace, PSE 0,30kg/m2 
Příloha: C.5, D.1.7</t>
  </si>
  <si>
    <t>7,74*1,7+7,74*1,1 místní asfalt =21,6720 [A]</t>
  </si>
  <si>
    <t>Obnova části konstrukce místní komunikace, ACO 11S 50/70 
Příloha: C.5, D.1.7</t>
  </si>
  <si>
    <t>Obnova části konstrukce místní komunikace, ACL 22+ 50/70 
Příloha: C.5, D.1.7</t>
  </si>
  <si>
    <t>(7,74*1,1)*2 místní asfalt =17,0280 [A]</t>
  </si>
  <si>
    <t>Potrubí DN250, včetně potřebného zaslepení potrubí a přípojek</t>
  </si>
  <si>
    <t>224,14-6*1,2(šachty)=216,9400 [A]</t>
  </si>
  <si>
    <t>6+6=12,0000 [A]</t>
  </si>
  <si>
    <t>224,14/2=112,0700 [A]</t>
  </si>
  <si>
    <t>5+1=6,0000 [A]</t>
  </si>
  <si>
    <t>55241015</t>
  </si>
  <si>
    <t>poklop šachtový třída D 400, kruhový rám 785, vstup 600 mm, s ventilací</t>
  </si>
  <si>
    <t>Poklop revizní šachty s pantem a ventilací, DN600 zatížení D400, v nezpevněné komunikaci</t>
  </si>
  <si>
    <t>Zaříznutí konstrukce místní komunikace pro frézování 
Příloha: C.5</t>
  </si>
  <si>
    <t>6,76+6,85=13,6100 [A]</t>
  </si>
  <si>
    <t>Řezání konstrukce místní komunikace pro výkop rýhy 
Příloha: C.5</t>
  </si>
  <si>
    <t>7,74*2 místní safalt=15,4800 [A]</t>
  </si>
  <si>
    <t>Zálivka spáry mezi novou a stávající konstrukcí místní komunikace 
Příloha: C.5</t>
  </si>
  <si>
    <t>1,3596+1,87=3,2296 [A]</t>
  </si>
  <si>
    <t>3,74+53,38+69,02=126,1400 [A]</t>
  </si>
  <si>
    <t>SO 01 - A1-1</t>
  </si>
  <si>
    <t>Kanalizační stoky gravitační - Stoka A1-1</t>
  </si>
  <si>
    <t>(78,08*1,4 souběh) nezpevněná cesta =109,3120 [A]</t>
  </si>
  <si>
    <t>113107162</t>
  </si>
  <si>
    <t>Odstranění podkladu pl přes 50 do 200 m2 z kameniva drceného tl 200 mm</t>
  </si>
  <si>
    <t>78,08*1,1 nezpevněná cesta =85,8880 [A]</t>
  </si>
  <si>
    <t>132201201</t>
  </si>
  <si>
    <t>Hloubení rýh š do 2000 mm v hornině tř. 3 objemu do 100 m3</t>
  </si>
  <si>
    <t>132301201</t>
  </si>
  <si>
    <t>Hloubení rýh š do 2000 mm v hornině tř. 4 objemu do 100 m3</t>
  </si>
  <si>
    <t>(78,08/2)*0,25*0,25=2,4400 [A]</t>
  </si>
  <si>
    <t>50,64+71,74=122,3800 [A]</t>
  </si>
  <si>
    <t>8,44+(80,18+2,4)=91,0200 [A]</t>
  </si>
  <si>
    <t>(121,26+21,37)-(50,64+71,74)=20,2500 [A]</t>
  </si>
  <si>
    <t>8,44+(80,18+2,4)-20,3=70,7200 [A]</t>
  </si>
  <si>
    <t>Uložení výkopku a rozebranné konstrukce vozovky na mezideponii 
Příloha: Tabulka výkazu výměr + výpočet</t>
  </si>
  <si>
    <t>50,64+71,74+8,44+80,18 výkop + 16,40+12,89 konstrukce vozovky=240,2900 [A]</t>
  </si>
  <si>
    <t>Uložení výkopku a rozebranné konstrukce vozovky na trvalou slkádku 
Příloha: Tabulka výkazu výměr + výpočet</t>
  </si>
  <si>
    <t>0 tř.1-4 + 70,7 tř.5-7 + 16,40+12,89 konstrukce vozovky=99,9900 [A]</t>
  </si>
  <si>
    <t>0 tř.1-4 + 70,7*2,6 tř.5-7 =183,8200 [A]</t>
  </si>
  <si>
    <t>43,66*2=87,3200 [A]</t>
  </si>
  <si>
    <t>(78,08/2)*0,25*0,25-3,14*0,05*0,05*(78,08/2)=2,1335 [A]</t>
  </si>
  <si>
    <t>2,1*1,85=3,8850 [A]</t>
  </si>
  <si>
    <t>8,44+80,18+2,4=91,0200 [A]</t>
  </si>
  <si>
    <t>(8,44+(80,18+2,4))-20,3=70,7200 [A]</t>
  </si>
  <si>
    <t>8,10 lože + 0,82 sedlo =8,9200 [A]</t>
  </si>
  <si>
    <t>78,08-2*1,2(šachty)=75,6800 [A]</t>
  </si>
  <si>
    <t>2+2=4,0000 [A]</t>
  </si>
  <si>
    <t>78,08/2=39,0400 [A]</t>
  </si>
  <si>
    <t>1+1=2,0000 [A]</t>
  </si>
  <si>
    <t>Nakládání suti a vybouraných hmot na dopravní prostředek pro vodorovné přemístění na mezideponii před odvozem na trvalou skládku</t>
  </si>
  <si>
    <t>Štěrková konstrukce zeminy</t>
  </si>
  <si>
    <t>18,581+24,911=43,4920 [A]</t>
  </si>
  <si>
    <t>SO 02</t>
  </si>
  <si>
    <t>Kanalizační přípojky</t>
  </si>
  <si>
    <t>113106121</t>
  </si>
  <si>
    <t>Rozebrání dlažeb nebo dílců komunikací pro pěší z betonových nebo kamenných dlaždic</t>
  </si>
  <si>
    <t>Rozebrání, očistění, uložení dlažby během stavby a příprava pro následné znovupoložení 
Příloha: C.5, výpočet</t>
  </si>
  <si>
    <t>24,95*1,7=42,4150 [A]</t>
  </si>
  <si>
    <t>113106123</t>
  </si>
  <si>
    <t>Rozebrání dlažeb nebo dílců komunikací pro pěší ze zámkových dlaždic</t>
  </si>
  <si>
    <t>2,29*1,7=3,8930 [A]</t>
  </si>
  <si>
    <t>Odstranění části konstrukce včetně naložení. Podklad dlážděnýho chodníku tl. 190mm, bet chodník tl. 120mm 
Příloha: C.5, výpočet</t>
  </si>
  <si>
    <t>(24,95+2,29)*1,1 dlažba + 2,81*1,1 bet. chodník =33,0550 [A]</t>
  </si>
  <si>
    <t>Odstranění části konstrukce nezpevněné komunikace, včetně naložení 
Příloha: C.5, D.2.4</t>
  </si>
  <si>
    <t>(64,94-27*0,85)*1,7 zpevněná cesta =71,3830 [A]</t>
  </si>
  <si>
    <t>Odstranění části konstrukce nezpevněné komunikace, včetně naložení, tl. 150mm 
Příloha: C.5, D.2.4</t>
  </si>
  <si>
    <t>(64,94-27*0,55)*1,1 nezpevněná cesta =55,0990 [A]</t>
  </si>
  <si>
    <t>113107163</t>
  </si>
  <si>
    <t>Odstranění podkladu pl přes 50 do 200 m2 z kameniva drceného tl 300 mm</t>
  </si>
  <si>
    <t>Odstranění části konstrukce místní komunikace včetně naložení 
Příloha: C.5, D.2.4</t>
  </si>
  <si>
    <t>(91,94-36*0,55)*1,1 místní asfalt =79,3540 [A]</t>
  </si>
  <si>
    <t>113107182</t>
  </si>
  <si>
    <t>Odstranění podkladu živičného tl 100 mm strojně pl přes 50 do 200 m2</t>
  </si>
  <si>
    <t>((91,94-36*0,55)*1,1) místní asfalt =79,3540 [A]</t>
  </si>
  <si>
    <t>113107331</t>
  </si>
  <si>
    <t>Odstranění podkladu z betonu prostého tl 150 mm strojně pl do 50 m2</t>
  </si>
  <si>
    <t>Odstranění části konstrukce chodníku tl.110mm, včetně naložení 
Příloha: C.5, výpočet</t>
  </si>
  <si>
    <t>2,81*1,7 bet. chodník=4,7770 [A]</t>
  </si>
  <si>
    <t>(91,94-36*0,85)*1,7 místní asfalt =104,2780 [A]</t>
  </si>
  <si>
    <t>113201112</t>
  </si>
  <si>
    <t>Vytrhání obrub silničních ležatých</t>
  </si>
  <si>
    <t>V místě křížení chodníku s přípojkami včetně betonového lože 
Příloha: C.5, tabulka výkazu výměr</t>
  </si>
  <si>
    <t>23*1,7=39,1000 [A]</t>
  </si>
  <si>
    <t>113204111</t>
  </si>
  <si>
    <t>Vytrhání obrub záhonových</t>
  </si>
  <si>
    <t>1*1,7=1,7000 [A]</t>
  </si>
  <si>
    <t>Ochranna kabelů proti poškození odhalených ve výkopu 
Příloha: D.2.2, D.2.3</t>
  </si>
  <si>
    <t>37*1,1=40,7000 [A]</t>
  </si>
  <si>
    <t>Sejmutí pásu šíře 2m a uložení podél pásu 
Příloha: D.2.2, D.2.3</t>
  </si>
  <si>
    <t>25,38*0,15*2 tráva + 12,16*0,15*2 les=11,2620 [A]</t>
  </si>
  <si>
    <t>Rýha pro přípojky 
Příloha: Tabulka výkazu výměr</t>
  </si>
  <si>
    <t>Rýha pro přípojky, skalní fréza 
Příloha: Tabulka výkazu výměr</t>
  </si>
  <si>
    <t>(224,47/2)*0,25*0,25=7,0147 [A]</t>
  </si>
  <si>
    <t>Pažení pro rýhu přípojek 
Příloha: Tabulka výkazu výměr</t>
  </si>
  <si>
    <t>126,06+135,43=261,4900 [A]</t>
  </si>
  <si>
    <t>10,92+(254,96+7,0)=272,8800 [A]</t>
  </si>
  <si>
    <t>385,88-(126,06+135,43)=124,3900 [A]</t>
  </si>
  <si>
    <t>10,92+(254,96+7,0)-124,4=148,4800 [A]</t>
  </si>
  <si>
    <t>126,06+135,43+10,92+(254,96+7,0) výkopek + 6,06+7,14+8,27+23,82+4,17+7,94 konstrukce vozovky =591,7700 [A]</t>
  </si>
  <si>
    <t>0 tř.1-4 + 148,5 tř.5-7 výkopek + 6,06+7,14+8,27+23,82+4,17+7,94 konstrukce vozovky =205,9000 [A]</t>
  </si>
  <si>
    <t>0 tř.1-4 + 148,5*2,6 tř.5-7 =386,1000 [A]</t>
  </si>
  <si>
    <t>107,55*2=215,1000 [A]</t>
  </si>
  <si>
    <t>(224,47/2)*0,25*0,25-3,14*0,05*0,05*(224,47/2)=6,1336 [A]</t>
  </si>
  <si>
    <t>181301102</t>
  </si>
  <si>
    <t>Rozprostření ornice tl vrstvy do 150 mm pl do 500 m2 v rovině nebo ve svahu do 1:5</t>
  </si>
  <si>
    <t>Rozprostření stávající ornice v pásu šíře 2m z uložení podél pásu, tl. 200mm 
Příloha: D.2.2, D.2.3</t>
  </si>
  <si>
    <t>25,38*2 tráva + 12,16*2 les=75,0800 [A]</t>
  </si>
  <si>
    <t>Obnova trávníku na rozprostřené ornici 
Příloha: D.2.3</t>
  </si>
  <si>
    <t>25,28*2=50,5600 [A]</t>
  </si>
  <si>
    <t>50,6/100=0,5060 [A]</t>
  </si>
  <si>
    <t>Vyčištění KT potrubí před provedením kamerové prohlídky</t>
  </si>
  <si>
    <t>451571111</t>
  </si>
  <si>
    <t>Lože pod dlažby ze štěrkopísku vrstva tl do 100 mm</t>
  </si>
  <si>
    <t>Provedení lože včetně materiálu, písek tl. 30mm 
Příloha: C.5, D.2.4</t>
  </si>
  <si>
    <t>2,29*1,7 zámková dlažba + 24,95*1,7 beton. dlažba =46,3080 [A]</t>
  </si>
  <si>
    <t>451573111</t>
  </si>
  <si>
    <t>Lože pod potrubí otevřený výkop ze štěrkopísku</t>
  </si>
  <si>
    <t>Lože a sedlo pro potrubí KT DN150 včetně materiálu, Písek max. 22mm 
Příloha: Tabulka výkazu výměr</t>
  </si>
  <si>
    <t>Sedlo pro potrubí v místě odboček včetně materiálu 
Příloha: Tabulka výkazu výměr</t>
  </si>
  <si>
    <t>564841111</t>
  </si>
  <si>
    <t>Podklad ze štěrkodrtě ŠD tl 120 mm</t>
  </si>
  <si>
    <t>Obnova části konstrukce betonového chodníku, ŠD0-63 
Příloha: C.5, výpočet</t>
  </si>
  <si>
    <t>2,81*1,1 bet. chodník=3,0910 [A]</t>
  </si>
  <si>
    <t>Obnova části konstrukce nezpevněné vozovky, ŠD 0-63 
Příloha: C.5, D.2.4</t>
  </si>
  <si>
    <t>564851112</t>
  </si>
  <si>
    <t>Podklad ze štěrkodrtě ŠD tl 160 mm</t>
  </si>
  <si>
    <t>Obnova části konstrukce dlážděného chodníku, ŠD 
Příloha: C.5, výpočet</t>
  </si>
  <si>
    <t>2,29*1,1 zámková dlažba + 24,95*1,1 beton. dlažba =29,9640 [A]</t>
  </si>
  <si>
    <t>Obnova části konstrukce místní komunikace, ŠD 0-63 
Příloha: C.5, D.2.4</t>
  </si>
  <si>
    <t>Obnova části konstrukce nezpevněné vozovky 
Příloha: C.5, D.2.4</t>
  </si>
  <si>
    <t>(64,94-27*0,85)*1,7 nezpevněná cesta =71,3830 [A]</t>
  </si>
  <si>
    <t>Obnova části konstrukce místní komunikace, PSE 0,30kg/m2 
Příloha: C.5, D.2.4</t>
  </si>
  <si>
    <t>(91,94-36*0,85)*1,7 + (91,94-36*0,55)*1,1 místní asfalt =183,6320 [A]</t>
  </si>
  <si>
    <t>Obnova části konstrukce místní komunikace, ACO 11S 50/70 
Příloha: C.5, D.2.4</t>
  </si>
  <si>
    <t>Obnova části konstrukce místní komunikace, ACL 22+ 50/70 
Příloha: C.5, D.2.4</t>
  </si>
  <si>
    <t>((91,94-36*0,55)*1,1)*2 místní asfalt =158,7080 [A]</t>
  </si>
  <si>
    <t>581121301</t>
  </si>
  <si>
    <t>Kryt cementobetonový vozovek skupiny CB III tl 110 mm</t>
  </si>
  <si>
    <t>Obnova části konstrukce betonového chodníku 
Příloha: C.5, D.2.4</t>
  </si>
  <si>
    <t>596211110</t>
  </si>
  <si>
    <t>Kladení zámkové dlažby komunikací pro pěší tl 60 mm skupiny pl do 50 m2</t>
  </si>
  <si>
    <t>Obnova části konstrukce dlážděného chodníku, použita stávající rozebraná dlažba, 10% náhrada novou 
Příloha: C.5, výpočet</t>
  </si>
  <si>
    <t>59245212</t>
  </si>
  <si>
    <t>dlažba zámková profilová základní 19,6x16,1x6 cm přírodní</t>
  </si>
  <si>
    <t>10% obnovy stávající dlažby novou</t>
  </si>
  <si>
    <t>3,9*0,1=0,3900 [A]</t>
  </si>
  <si>
    <t>596811220</t>
  </si>
  <si>
    <t>Kladení betonové dlažby komunikací pro pěší do lože z kameniva vel do 0,25 m2 plochy do 50 m2</t>
  </si>
  <si>
    <t>59245620</t>
  </si>
  <si>
    <t>dlažba desková betonová 50x50x6cm přírodní</t>
  </si>
  <si>
    <t>42,4*0,1=4,2400 [A]</t>
  </si>
  <si>
    <t>721290112</t>
  </si>
  <si>
    <t>Zkouška těsnosti potrubí kanalizace vodou do DN 200</t>
  </si>
  <si>
    <t>Potrubí DN150</t>
  </si>
  <si>
    <t>224,47-8*0,6(šachty)=219,6700 [A]</t>
  </si>
  <si>
    <t>831312121</t>
  </si>
  <si>
    <t>Montáž potrubí z trub kameninových hrdlových s integrovaným těsněním výkop sklon do 20 % DN 150</t>
  </si>
  <si>
    <t>Montáž potrubí pro kanalizační přípojky 
Příloha: Tabulka výkazu výměr</t>
  </si>
  <si>
    <t>59710675</t>
  </si>
  <si>
    <t>trouba kameninová glazovaná DN 150mm L1,50m spojovací systém F</t>
  </si>
  <si>
    <t>Potrubí pro kanalizační přípojky</t>
  </si>
  <si>
    <t>837312221</t>
  </si>
  <si>
    <t>Montáž kameninových tvarovek jednoosých s integrovaným těsněním otevřený výkop DN 150</t>
  </si>
  <si>
    <t>Montáž GZ kusů KT DN150 tř.34, koleno max. 30° DN150 tř.34, Ucpávky potrubí DN150, vše na kanalizačních přípojkách 
Příloha: Tabulka výkazu výměr</t>
  </si>
  <si>
    <t>8+49+64=121,0000 [A]</t>
  </si>
  <si>
    <t>59710842</t>
  </si>
  <si>
    <t>trouba kameninová glazovaná zkrácená DN 150mm L60(75)cm spojovací systém F</t>
  </si>
  <si>
    <t>GZ kusy KT DN150 tř.34 pro kanalizační přípojky</t>
  </si>
  <si>
    <t>59710964</t>
  </si>
  <si>
    <t>koleno kameninové glazované DN 150 30° spojovací systém F</t>
  </si>
  <si>
    <t>Koleno DN150 tř.34, max. 30° dle potřeby pro kanalizační přípojky</t>
  </si>
  <si>
    <t>59711852</t>
  </si>
  <si>
    <t>ucpávka kameninová glazovaná DN 150mm spojovací systém F</t>
  </si>
  <si>
    <t>Zaslepení kanalizačních přípojek KT DN150</t>
  </si>
  <si>
    <t>224,47/2=112,2350 [A]</t>
  </si>
  <si>
    <t>224,47-6*0,6(šachty) =220,8700 [A]</t>
  </si>
  <si>
    <t>916231213</t>
  </si>
  <si>
    <t>Osazení chodníkového obrubníku betonového stojatého s boční opěrou do lože z betonu prostého</t>
  </si>
  <si>
    <t>Obnova betonových silničních obrubníku 
Příloha: C.5, tabulka výkazu výměr</t>
  </si>
  <si>
    <t>58932310</t>
  </si>
  <si>
    <t>beton C 12/15 kamenivo frakce 0/8</t>
  </si>
  <si>
    <t>Betonové lože a opěra obrubníku</t>
  </si>
  <si>
    <t>39,1*0,2=7,8200 [A]</t>
  </si>
  <si>
    <t>59217031</t>
  </si>
  <si>
    <t>obrubník betonový silniční 100 x 15 x 25 cm</t>
  </si>
  <si>
    <t>Betonový silniční obrubník</t>
  </si>
  <si>
    <t>916331112</t>
  </si>
  <si>
    <t>Osazení zahradního obrubníku betonového do lože z betonu s boční opěrou</t>
  </si>
  <si>
    <t>Obnova betonových zahradních obrubníků 
Příloha: C.5, tabulka výkazu výměr</t>
  </si>
  <si>
    <t>1*0,2=0,2000 [A]</t>
  </si>
  <si>
    <t>59217002</t>
  </si>
  <si>
    <t>obrubník betonový zahradní  šedý 100 x 5 x 20 cm</t>
  </si>
  <si>
    <t>Betonový zahradní obrubník</t>
  </si>
  <si>
    <t>1,7*2=3,4000 [A]</t>
  </si>
  <si>
    <t>1,43+1,34+0,59+0,55+0,83+0,91+2,66+2,73+2,88+2,94+3,15+3,18+0,75+0,80+3,33+3,35+3,38+3,38+3,40+3,40+1,30+1,30+1,28+1,24+3,38+3,39+0,91+0,92+3,32+3,30+3,22+3,27+0,85+0,84+3,57+3,59+3,63+3,63+3,63+3,63+0,92+0,93+3,63+3,64+1,02+1,03+1,04+1,04+0,99+0,97+1,22+1,19+1,18+1,20+1,36+1,24+1,02+0,98+1,05+1,06+1,07+1,05=124,0100 [A]</t>
  </si>
  <si>
    <t>(91,94-36*0,55)*2 místní asfalt =144,2800 [A]</t>
  </si>
  <si>
    <t>919735123</t>
  </si>
  <si>
    <t>Řezání stávajícího betonového krytu hl do 150 mm</t>
  </si>
  <si>
    <t>Řezání konstrukce betonového chodníku pro výkop rýhy 
Příloha: C.5, výpočet</t>
  </si>
  <si>
    <t>2,81*2=5,6200 [A]</t>
  </si>
  <si>
    <t>997221815</t>
  </si>
  <si>
    <t>Poplatek za uložení na skládce (skládkovné) stavebního odpadu betonového kód odpadu 170 101</t>
  </si>
  <si>
    <t>Betonová dlažba, betonové obrubníky, betonový chodník</t>
  </si>
  <si>
    <t>1,0812+0,1014+11,339+0,068+1,56=14,1496 [A]</t>
  </si>
  <si>
    <t>Asfaltový povrch z komunikacích a chodníku</t>
  </si>
  <si>
    <t>10,7429+17,468=28,2109 [A]</t>
  </si>
  <si>
    <t>Štěrková konstrukce vozovek a chodníků</t>
  </si>
  <si>
    <t>9,599+12,138+15,979+34,936=72,6520 [A]</t>
  </si>
  <si>
    <t>Neuznatelné náklady stavby</t>
  </si>
  <si>
    <t>SO 03</t>
  </si>
  <si>
    <t>Přeložky vodovodních řadů</t>
  </si>
  <si>
    <t>SO 03 - V1</t>
  </si>
  <si>
    <t>Přeložky vodovodních řadů - Řad V1</t>
  </si>
  <si>
    <t>Odstranění části konstrukce místní komunikace, včetně naložení 
Příloha: C.5, D.3.6</t>
  </si>
  <si>
    <t>4,63*1,1 místní asfalt =5,0930 [A]</t>
  </si>
  <si>
    <t>Odstranění části konstrukce nezpevněné komunikace, včetně naložení 
Příloha: C.5, D.3.6</t>
  </si>
  <si>
    <t>((78,08*1,4 souběh + 42,99*1,7 solo) řad + 6,0*1,6 přípojky) nezpevněná cesta =191,9950 [A]</t>
  </si>
  <si>
    <t>Odstranění části konstrukce nezpevněné komunikace, včetně naložení, tl. 150mm 
Příloha: C.5, D.3.6</t>
  </si>
  <si>
    <t>(121,07*1,1 řad + 6,00*1,0 přípojky) nezpevněná cesta =139,1770 [A]</t>
  </si>
  <si>
    <t>Odstranění části konstrukce místní komunikace včetně naložení 
Příloha: C.5, D.3.6</t>
  </si>
  <si>
    <t>4,63*1,7 místní asfalt =7,8710 [A]</t>
  </si>
  <si>
    <t>Ochranna kabelů proti poškození odhalených ve výkopu 
Příloha: D.3.2</t>
  </si>
  <si>
    <t>Rýha pro vodovod + přípojky 
Příloha: Tabulka výkazu výměr + výpočet</t>
  </si>
  <si>
    <t>76,13 řad + (1,0*1,4*6)*0,4 přípojky =79,4900 [A]</t>
  </si>
  <si>
    <t>Příloha: Tabulka výkazu výměr + výpočet</t>
  </si>
  <si>
    <t>81,84 řad + (1,0*1,4*6)*0,43 přípojky =85,4520 [A]</t>
  </si>
  <si>
    <t>Rýha pro vodovod + přípojky, skalní fréza 
Příloha: Tabulka výkazu výměr + výpočet</t>
  </si>
  <si>
    <t>9,52 řad + (1,0*1,4*6)*0,05 přípojky =9,9400 [A]</t>
  </si>
  <si>
    <t>22,84 řad + (1,0*1,4*6)*0,12 přípojky =23,8480 [A]</t>
  </si>
  <si>
    <t>((125,70+6,00)/2)*0,25*0,25=4,1156 [A]</t>
  </si>
  <si>
    <t>Pažení pro rýhu vodovodu + přípojek 
Příloha: Tabulka výkazu výměr + výpočet</t>
  </si>
  <si>
    <t>437,85 řad + (1,4*6*2) přípojky =454,6500 [A]</t>
  </si>
  <si>
    <t>Výkopek z rýhy pro vodovod + přípojky 
Příloha: Tabulka výkazu výměr + výpočty</t>
  </si>
  <si>
    <t>79,5+85,5=165,0000 [A]</t>
  </si>
  <si>
    <t>161101151</t>
  </si>
  <si>
    <t>Svislé přemístění výkopku z horniny tř. 5 až 7 hl výkopu do 2,5 m</t>
  </si>
  <si>
    <t>9,9+(23,8+4,1)=37,8000 [A]</t>
  </si>
  <si>
    <t>167101101</t>
  </si>
  <si>
    <t>Nakládání výkopku z hornin tř. 1 až 4 do 100 m3</t>
  </si>
  <si>
    <t>Naložení výkopku na mezideponii před odvozem na trvalou skládku 
Příloha: Tabulka výkazu výměr + výpočet</t>
  </si>
  <si>
    <t>(79,5+85,5)-132,4=32,6000 [A]</t>
  </si>
  <si>
    <t>Obsyp provizorního propojení vodovodního řadu na staveništi. 
Příloha: Výpočet</t>
  </si>
  <si>
    <t>(125,0+15,0)*(((0,5+0,3)*2)*0,25)=56,0000 [A]</t>
  </si>
  <si>
    <t>Naložení výkopku na mezideponii před odvozem pro zpětný zásyp rýhy 
Příloha: Tabulka výkazu výměr + výpočet</t>
  </si>
  <si>
    <t>126,55 řad + (1,0*1,4*6)-(1,0*0,432*6) přípojky =132,3580 [A]</t>
  </si>
  <si>
    <t>79,5+85,5+9,9+(23,8+4,1)+56 výkopek + 1,53+19,2+20,88+0,51+0,316 konstrukce vozovky=301,2360 [A]</t>
  </si>
  <si>
    <t>32,6+56,0 tř.1-4 + 37,8 tř.5-7 + 1,53+19,2+20,88+0,51+0,316 konstrukce vozovky=168,8360 [A]</t>
  </si>
  <si>
    <t>(32,6+56)*2,0 tř.1-4 + 37,8*2,6 tř.5-7=275,4800 [A]</t>
  </si>
  <si>
    <t>Zásyp rýh stávající zeminou z výkopu, hutněno po 150mm 
Příloha: Tabulka výkazu výměr + výpočet</t>
  </si>
  <si>
    <t>Obsyp potrubí 
Příloha: Tabulka výkazu výměr + výpočet</t>
  </si>
  <si>
    <t>50,02 řad + (1,0*0,332*6,0) přípojky =52,0120 [A]</t>
  </si>
  <si>
    <t>58337310</t>
  </si>
  <si>
    <t>štěrkopísek frakce 0-4 třída B</t>
  </si>
  <si>
    <t>Písek 0-4 pro obsyp potrubí</t>
  </si>
  <si>
    <t>(50,02 řad + (1,0*0,332*6,0) přípojky)*2=104,0240 [A]</t>
  </si>
  <si>
    <t>((125,70+6,00)/2)*0,25*0,25-3,14*0,05*0,05*((125,70+6,00)/2)=3,5987 [A]</t>
  </si>
  <si>
    <t>3,6*1,85=6,6600 [A]</t>
  </si>
  <si>
    <t>03</t>
  </si>
  <si>
    <t>Obsypání provizorního propojení vodovodního řadu. 
Příloha: Výpočet</t>
  </si>
  <si>
    <t>Písek 0-4 pro obsyp provizorního potrubí</t>
  </si>
  <si>
    <t>56,0*2=112,0000 [A]</t>
  </si>
  <si>
    <t>Přemístění výkopku ze staveniště na mezideponii. Vzdálenost dle dodavatelem zvolené mezideponie. 
Příloha: Tabulka výkazu výměr + výpočet</t>
  </si>
  <si>
    <t>79,5+85,5+56,0=221,0000 [A]</t>
  </si>
  <si>
    <t>Přemístění výkopku z mezideponie na stavenište. Vzdálenost dle dodavatelem zvolené mezideponie. 
Příloha: Tabulka výkazu výměr + výpočet</t>
  </si>
  <si>
    <t>R.02-003</t>
  </si>
  <si>
    <t>Přemístění výkopku z mezideponie na trvalou deponii. Vzdálenost dle dodavatelem zvolené mezideponie a deponie. 
Příloha: Tabulka výkazu výměr + výpočet</t>
  </si>
  <si>
    <t>(79,5+85,5-132,4)+56=88,6000 [A]</t>
  </si>
  <si>
    <t>Vylepšení stávající zeminy z výkopu rýhy pro opěteovné zasypání do rýhy 
Příloha: Tabulka výkazu výměr + výpočet</t>
  </si>
  <si>
    <t>Lože a sedlo pro potrubí, Písek max. 4mm 
Příloha: Tabulka výkazu výměr + výpočet</t>
  </si>
  <si>
    <t>12,81+(1,0*0,1*6) přípojky =13,4100 [A]</t>
  </si>
  <si>
    <t>452313151</t>
  </si>
  <si>
    <t>Podkladní bloky z betonu prostého tř. C 20/25 otevřený výkop</t>
  </si>
  <si>
    <t>Opěrné betonové bloky potrubí, beton C20/25, X0 
Příloha: D.3.8</t>
  </si>
  <si>
    <t>(0,85*0,28*0,97)*2+(0,14*0,28*0,51)*2=0,5017 [A]</t>
  </si>
  <si>
    <t>452353101</t>
  </si>
  <si>
    <t>Bednění podkladních bloků otevřený výkop</t>
  </si>
  <si>
    <t>Opěrné betonové bloky potrubí 
Příloha: D.3.8</t>
  </si>
  <si>
    <t>((0,85*0,28)+(0,28*0,97)*2)*2+((0,14*0,28)+(0,28*0,51)*2)*2=2,2120 [A]</t>
  </si>
  <si>
    <t>Obnova části konstrukce nezpevněné komunikace, ŠD 0-63 
Příloha: C.5, D.3.6</t>
  </si>
  <si>
    <t>Obnova části konstrukce místní komunikace, ŠD 0-63 
Příloha: C.5, D.3.6</t>
  </si>
  <si>
    <t>((78,08*1,4 souběh +42,99*1,7 solo) řad + 6,0*1,6 přípojky) nezpevněná cesta =191,9950 [A]</t>
  </si>
  <si>
    <t>Obnova části konstrukce místní komunikace, PSE 0,30kg/m2 
Příloha: C.5, D.3.6</t>
  </si>
  <si>
    <t>4,63*1,7+4,63*1,1 místní asfalt =12,9640 [A]</t>
  </si>
  <si>
    <t>Obnova části konstrukce místní komunikace, ACO 11S 50/70 
Příloha: C.5, D.3.6</t>
  </si>
  <si>
    <t>Obnova části konstrukce místní komunikace, ACL 22+ 50/70 
Příloha: C.5, D.3.6</t>
  </si>
  <si>
    <t>(4,63*1,1)*2 místní asfalt =10,1860 [A]</t>
  </si>
  <si>
    <t>722219191</t>
  </si>
  <si>
    <t>Montáž zemních souprav ostatní typ</t>
  </si>
  <si>
    <t>Montáž zemních souprav pro šoupata a ventily 
Příloha: D.3.7, D.3.9</t>
  </si>
  <si>
    <t>6+2=8,0000 [A]</t>
  </si>
  <si>
    <t>28611116</t>
  </si>
  <si>
    <t>trubka kanalizační PVC DN 110x5000 mm SN4</t>
  </si>
  <si>
    <t>Ochranna zemní soupravy</t>
  </si>
  <si>
    <t>(6+2)*1,3=10,4000 [A]</t>
  </si>
  <si>
    <t>42291072</t>
  </si>
  <si>
    <t>souprava zemní pro šoupátka DN 40-50mm Rd 1,5 m</t>
  </si>
  <si>
    <t>Zemní souprava dom. přípojky, telesk, 1,30-1,80m DN 3/4“-2“</t>
  </si>
  <si>
    <t>42291073</t>
  </si>
  <si>
    <t>souprava zemní pro šoupátka DN 65-80mm Rd 1,5 m</t>
  </si>
  <si>
    <t>Zemní souprava, telesk. 1,20-1,80m DN65/80</t>
  </si>
  <si>
    <t>734173417</t>
  </si>
  <si>
    <t>Spoj přírubový PN 16 DN 80</t>
  </si>
  <si>
    <t>SOUBOR</t>
  </si>
  <si>
    <t>Nerez šrouby, matky, podložky, těsnění 
Příloha: D.3.7</t>
  </si>
  <si>
    <t>851241131</t>
  </si>
  <si>
    <t>Montáž potrubí z trub litinových hrdlových s integrovaným těsněním otevřený výkop DN 80</t>
  </si>
  <si>
    <t>Montáž potrubí pro vodovod 
Příloha: D.3.7, D.3.9</t>
  </si>
  <si>
    <t>55254080</t>
  </si>
  <si>
    <t>trouba vodovodní litinová hrdlová hrdlová zinko-aluminiový povlak K9, 6 m DN 80</t>
  </si>
  <si>
    <t>Potrubí pro vodovodní řad, trouby dlouhé 6,0m s cementovou vystélkou. Viz technické podmínky</t>
  </si>
  <si>
    <t>857241130</t>
  </si>
  <si>
    <t>Montáž tvarovek jednoosých otevřený výkop do DN 80</t>
  </si>
  <si>
    <t>Montáž tvarovek D32 na vodovodních přípojkách 
Příloha: D.3.7, D.3.9</t>
  </si>
  <si>
    <t>31942800</t>
  </si>
  <si>
    <t>spojka potrubí mosaz 32x32</t>
  </si>
  <si>
    <t>ISO spojka d32 PN16 (nebo příslušná redukce)</t>
  </si>
  <si>
    <t>857241131</t>
  </si>
  <si>
    <t>Montáž litinových tvarovek jednoosých hrdlových otevřený výkop s integrovaným těsněním DN 80</t>
  </si>
  <si>
    <t>Montáž tvarovek DN80 na vodovodu 
Příloha: D.3.7, D.3.9</t>
  </si>
  <si>
    <t>55259410</t>
  </si>
  <si>
    <t>koleno hrdlové z tvárné litiny MMK-kus DN 80-11,25°</t>
  </si>
  <si>
    <t>MMK koleno 11 1/4°, DN80 PN16</t>
  </si>
  <si>
    <t>55259482</t>
  </si>
  <si>
    <t>koleno hrdlové z tvárné litiny MMQ-kus DN 80-90°</t>
  </si>
  <si>
    <t>MMK koleno 90°, DN80 PN16</t>
  </si>
  <si>
    <t>857242122</t>
  </si>
  <si>
    <t>Montáž litinových tvarovek jednoosých přírubových otevřený výkop DN 80</t>
  </si>
  <si>
    <t>1+2+2+1=6,0000 [A]</t>
  </si>
  <si>
    <t>55250642</t>
  </si>
  <si>
    <t>koleno přírubové s patkou PP litinové DN 80</t>
  </si>
  <si>
    <t>Prodluž. přírubové koleno 90° s patkou, DN80 PN16</t>
  </si>
  <si>
    <t>55252300</t>
  </si>
  <si>
    <t>tvarovka přírubová s hladkým koncem F F-DN 80 PN 10-16-25-40 natural</t>
  </si>
  <si>
    <t>F Kus, DN80 PN16</t>
  </si>
  <si>
    <t>55253892</t>
  </si>
  <si>
    <t>tvarovka přírubová s hrdlem z tvárné litiny,práškový epoxid tl 250µm EU-kus DN 80 L130mm</t>
  </si>
  <si>
    <t>E Kus, DN80 PN16</t>
  </si>
  <si>
    <t>55259910</t>
  </si>
  <si>
    <t>koleno přírubové P tvárná litina DN 80-11,25°</t>
  </si>
  <si>
    <t>Přírubové koleno 11 1/4°, DN80 PN16</t>
  </si>
  <si>
    <t>857244122</t>
  </si>
  <si>
    <t>Montáž litinových tvarovek odbočných přírubových otevřený výkop DN 80</t>
  </si>
  <si>
    <t>55253590</t>
  </si>
  <si>
    <t>kříž přírubový litinový PN 10/16 TT-kus DN 80/80</t>
  </si>
  <si>
    <t>TT Kus, DN80/80 PN16</t>
  </si>
  <si>
    <t>871161211</t>
  </si>
  <si>
    <t>Montáž potrubí z PE100 SDR 11 otevřený výkop svařovaných elektrotvarovkou D 32 x 3,0 mm</t>
  </si>
  <si>
    <t>Montáž potrubí pro vodovodní přípojky 
Příloha: D.3.7, D.3.9</t>
  </si>
  <si>
    <t>28613110</t>
  </si>
  <si>
    <t>potrubí vodovodní PE100 PN16 SDR11 6m 100m 32x3,0mm</t>
  </si>
  <si>
    <t>HDPE100 s ochrannou skořepinou, d32 SDR11</t>
  </si>
  <si>
    <t>Provizorní propojení vodovodního řadu. Potrubí včetně potřebných tvarovek a armatur. Formou zápůjčky dodavatelem stavby - pouze montáž, demontáž a pronájem během stavby. PE100 d32 SDR17</t>
  </si>
  <si>
    <t>871181211</t>
  </si>
  <si>
    <t>Montáž potrubí z PE100 SDR 11 otevřený výkop svařovaných elektrotvarovkou D 50 x 4,6 mm</t>
  </si>
  <si>
    <t>Provizorní propojení vodovodního řadu. Potrubí včetně potřebných tvarovek a armatur. Formou zápůjčky dodavatelem stavby - pouze montáž, demontáž a pronájem během stavby. PE100 d50 SDR17</t>
  </si>
  <si>
    <t>891173111</t>
  </si>
  <si>
    <t>Montáž vodovodního ventilu hlavního pro přípojky DN 32</t>
  </si>
  <si>
    <t>Montáž šoupátka domovní přípojky 
Příloha: D.3.7, D.3.9</t>
  </si>
  <si>
    <t>42221420</t>
  </si>
  <si>
    <t>šoupátko přípojkové přímé DN 25 PN16 připoj. rozměr 32 x 1 1/4</t>
  </si>
  <si>
    <t>Domovní litinové šoupátko, DN25 PN16</t>
  </si>
  <si>
    <t>891241112</t>
  </si>
  <si>
    <t>Montáž vodovodních šoupátek otevřený výkop DN 80</t>
  </si>
  <si>
    <t>Montáž šoupátka na vodovodu 
Příloha: D.3.7, D.3.9</t>
  </si>
  <si>
    <t>42221116</t>
  </si>
  <si>
    <t>šoupátko s přírubami, voda DN 80mm PN16</t>
  </si>
  <si>
    <t>Šoupě, DN80 PN16</t>
  </si>
  <si>
    <t>891247111</t>
  </si>
  <si>
    <t>Montáž hydrantů podzemních DN 80</t>
  </si>
  <si>
    <t>Montáž podzem. hydrantu na vodovodu 
Příloha: D.3.7, D.3.9</t>
  </si>
  <si>
    <t>42273594</t>
  </si>
  <si>
    <t>hydrant podzemní DN80 PN16 dvojitý uzávěr s koulí, krycí výška 1500 mm</t>
  </si>
  <si>
    <t>Podzem. hydrant, dvoj. uz., 1,50m DN80 PN16</t>
  </si>
  <si>
    <t>891249111</t>
  </si>
  <si>
    <t>Montáž navrtávacích pasů na potrubí z jakýchkoli trub DN 80</t>
  </si>
  <si>
    <t>Montáž navrtávacích pasů pro přípojky na vodovodu 
Příloha: D.3.7, D.3.9</t>
  </si>
  <si>
    <t>42271412</t>
  </si>
  <si>
    <t>pas navrtávací z tvárné litiny DN 80, rozsah (88-99), odbočky 1",5/4",6/4</t>
  </si>
  <si>
    <t>Celolitinový navrtávací pas, DN80/1 1/4“ PN16</t>
  </si>
  <si>
    <t>892233122</t>
  </si>
  <si>
    <t>Proplach a dezinfekce vodovodního potrubí DN od 40 do 70</t>
  </si>
  <si>
    <t>Proplach vodovodních přípojek a provizorního propojení vodovodu</t>
  </si>
  <si>
    <t>6,00 + provizorní ptopojení 126,5+24 =156,5000 [A]</t>
  </si>
  <si>
    <t>892241111</t>
  </si>
  <si>
    <t>Tlaková zkouška vodovodního potrubí do 80</t>
  </si>
  <si>
    <t>Tlaková zkouška vodovodu a vodovodních přípojek</t>
  </si>
  <si>
    <t>125,7+6,0 =131,7000 [A]</t>
  </si>
  <si>
    <t>892241112</t>
  </si>
  <si>
    <t>Zkouška průchodnosti volným nástrojem vodovodního potrubí do 80</t>
  </si>
  <si>
    <t>Zkouška vodovodu a vodovodních přípojek</t>
  </si>
  <si>
    <t>892273122</t>
  </si>
  <si>
    <t>Proplach a dezinfekce vodovodního potrubí DN od 80 do 125</t>
  </si>
  <si>
    <t>Proplach vodovodu</t>
  </si>
  <si>
    <t>899401111</t>
  </si>
  <si>
    <t>Osazení poklopů litinových ventilových</t>
  </si>
  <si>
    <t>Osazení poklopů zemních souprav pro vodovodní přípojky 
Příloha: D.3.7, D.3.9</t>
  </si>
  <si>
    <t>42291402</t>
  </si>
  <si>
    <t>poklop litinový - ventilový</t>
  </si>
  <si>
    <t>Poklop nad zemní soupravou domovního šoupěte</t>
  </si>
  <si>
    <t>899401112</t>
  </si>
  <si>
    <t>Osazení poklopů litinových šoupátkových</t>
  </si>
  <si>
    <t>Osazení poklopů zemních souprav pro ěoupata na vodovodu 
Příloha: D.3.7, D.3.9</t>
  </si>
  <si>
    <t>42291352</t>
  </si>
  <si>
    <t>poklop litinový šoupátkový pro zemní soupravy osazení do terénu a do vozovky</t>
  </si>
  <si>
    <t>Poklop nad zemní soupravou šoupěte ne vodovodu</t>
  </si>
  <si>
    <t>899401113</t>
  </si>
  <si>
    <t>Osazení poklopů litinových hydrantových</t>
  </si>
  <si>
    <t>Osazení poklopů podzem. hydrantů na řadu 
Příloha: D.3.7, D.3.9</t>
  </si>
  <si>
    <t>42291452</t>
  </si>
  <si>
    <t>poklop litinový - hydrantový DN 80</t>
  </si>
  <si>
    <t>Poklop nad podzem. hydrantem</t>
  </si>
  <si>
    <t>Varovná páska bílé barvy, šíře 30cm, s nápisem: POZOR VODOVOD 
Kompletní dodávka + montáž</t>
  </si>
  <si>
    <t>125,7+6 =131,7000 [A]</t>
  </si>
  <si>
    <t>R.08-001</t>
  </si>
  <si>
    <t>Ochrana potrubí</t>
  </si>
  <si>
    <t>Ochrana provizorního potrubí ve všech místech přejezdu vozidel pomocí dřevěných či kovových přejezdů</t>
  </si>
  <si>
    <t>4,63*2=9,2600 [A]</t>
  </si>
  <si>
    <t>969011131</t>
  </si>
  <si>
    <t>Vybourání vodovodního nebo plynového vedení DN do 125</t>
  </si>
  <si>
    <t>Vybourání stávajícího vodovodního potrubí v kolizi s novou trasou vodovodu a vodovodních přípojek</t>
  </si>
  <si>
    <t>70+6=76,0000 [A]</t>
  </si>
  <si>
    <t>1,122+0,8137=1,9357 [A]</t>
  </si>
  <si>
    <t>2,244+32,64+40,368=75,2520 [A]</t>
  </si>
  <si>
    <t>998273102</t>
  </si>
  <si>
    <t>Přesun hmot pro trubní vedení z trub litinových otevřený výkop</t>
  </si>
  <si>
    <t>SO 03 - V2</t>
  </si>
  <si>
    <t>Přeložky vodovodních řadů - Řad V2</t>
  </si>
  <si>
    <t>((77,74*1,4 souběh + 10,26*1,7 solo) řad + 12,0*1,6 přípojky) nezpevněná cesta =145,4780 [A]</t>
  </si>
  <si>
    <t>(88,00*1,1 řad + 12,00*1,0 přípojky) nezpevněná cesta =108,8000 [A]</t>
  </si>
  <si>
    <t>1*1,1=1,1000 [A]</t>
  </si>
  <si>
    <t>48,35 řad + (1,0*1,4*12)*0,33 přípojky =53,8940 [A]</t>
  </si>
  <si>
    <t>57,65 řad + (1,0*1,4*12)*0,39 přípojky =64,2020 [A]</t>
  </si>
  <si>
    <t>12,38 řad + (1,0*1,4*12,0)*0,08 přípojky =13,7240 [A]</t>
  </si>
  <si>
    <t>29,28 řad + (1,0*1,4*12,0)*0,20 přípojky =32,6400 [A]</t>
  </si>
  <si>
    <t>((88,0+12,0)/2)*0,25*0,25=3,1250 [A]</t>
  </si>
  <si>
    <t>320,36 řad + (1,4*12*2) přípojky =353,9600 [A]</t>
  </si>
  <si>
    <t>53,9+64,2=118,1000 [A]</t>
  </si>
  <si>
    <t>13,7+(32,6+3,1)=49,4000 [A]</t>
  </si>
  <si>
    <t>(53,9+64,2)-112,5=5,6000 [A]</t>
  </si>
  <si>
    <t>(87,0+30,0)*(((0,5+0,3)*2)*0,25)=46,8000 [A]</t>
  </si>
  <si>
    <t>100,89 řad + ((1,0*1,4*12,0)-(1,0*0,432*12,0)) přípojky =112,5060 [A]</t>
  </si>
  <si>
    <t>53,9+64,2+13,7+(32,6+3,1)+46,8 výkop + 14,55+16,32 konstrukce vozovky =245,1700 [A]</t>
  </si>
  <si>
    <t>5,6+46,8 tř.1-4 + 49,4 tř.5-7 výkop + 14,55+16,32 konstrukce vozovky =132,6700 [A]</t>
  </si>
  <si>
    <t>(5,6+46,8)*2,0 tř.1-4 + 49,4*2,6 tř.5-7=233,2400 [A]</t>
  </si>
  <si>
    <t>36,71 řad + (1,0*0,332*12,0) přípojky =40,6940 [A]</t>
  </si>
  <si>
    <t>(36,71 řad + (1,0*0,332*12,0) přípojky)*2=81,3880 [A]</t>
  </si>
  <si>
    <t>((88,0+12,0)/2)*0,25*0,25-3,14*0,05*0,05*((88,0+12,0)/2)=2,7325 [A]</t>
  </si>
  <si>
    <t>2,7*1,85=4,9950 [A]</t>
  </si>
  <si>
    <t>46,8*2=93,6000 [A]</t>
  </si>
  <si>
    <t>53,9+64,2+46,8=164,9000 [A]</t>
  </si>
  <si>
    <t>((53,9+64,2)-112,5)+46,8=52,4000 [A]</t>
  </si>
  <si>
    <t>9,39+(1,0*0,1*12,00) přípojky =10,5900 [A]</t>
  </si>
  <si>
    <t>(0,85*0,28*0,97)=0,2309 [A]</t>
  </si>
  <si>
    <t>((0,85*0,28)+(0,28*0,97)*2)=0,7812 [A]</t>
  </si>
  <si>
    <t>((77,74*1,4 souběh +10,26*1,7 solo) řad + 12,00*1,6 přípojky) nezpevněná cesta =145,4780 [A]</t>
  </si>
  <si>
    <t>12+2=14,0000 [A]</t>
  </si>
  <si>
    <t>(12+2)*1,3=18,2000 [A]</t>
  </si>
  <si>
    <t>1+1+1=3,0000 [A]</t>
  </si>
  <si>
    <t>12,0 + provizorní ptopojení 87+48 =147,0000 [A]</t>
  </si>
  <si>
    <t>88,0+12,0=100,0000 [A]</t>
  </si>
  <si>
    <t>88,0+12,0 =100,0000 [A]</t>
  </si>
  <si>
    <t>88+12=100,0000 [A]</t>
  </si>
  <si>
    <t>24,735+31,552=56,2870 [A]</t>
  </si>
  <si>
    <t>SO 03 - V3</t>
  </si>
  <si>
    <t>Přeložky vodovodních řadů - Řad V3</t>
  </si>
  <si>
    <t>((91,64*1,4 souběh + 1,36*1,7 solo) řad + 9,0*1,6 přípojky) nezpevněná cesta =145,0080 [A]</t>
  </si>
  <si>
    <t>(93,00*1,1 řad + 9,00*1,0 přípojky) nezpevněná cesta =111,3000 [A]</t>
  </si>
  <si>
    <t>63,17 řad + (1,0*1,4*9,0)*0,48 přípojky =69,2180 [A]</t>
  </si>
  <si>
    <t>132301101</t>
  </si>
  <si>
    <t>Hloubení rýh š do 600 mm v hornině tř. 4 objemu do 100 m3</t>
  </si>
  <si>
    <t>Rýha pro drenáž ve dně výkopu 
Příloha: Výpočet</t>
  </si>
  <si>
    <t>((93,0+9,0)/2)*0,25*0,25=3,1875 [A]</t>
  </si>
  <si>
    <t>64,71 řad + (1,0*1,4*9,0)*0,49 přípojky =70,8840 [A]</t>
  </si>
  <si>
    <t>70,9+3,2=74,1000 [A]</t>
  </si>
  <si>
    <t>1,22 řad + (1,0*1,4*9,0)*0,01 přípojky =1,3460 [A]</t>
  </si>
  <si>
    <t>1,7 řad + (1,0*1,4*9,0)*0,02 přípojky =1,9520 [A]</t>
  </si>
  <si>
    <t>308,10 řad + (1,4*9,0*2) přípojky =333,3000 [A]</t>
  </si>
  <si>
    <t>69,2+(70,9+3,2)=143,3000 [A]</t>
  </si>
  <si>
    <t>1,3+2,0=3,3000 [A]</t>
  </si>
  <si>
    <t>84,48 řad + ((1,0*1,4*9,0)-(1,0*0,432*9,0)) přípojky =93,1920 [A]</t>
  </si>
  <si>
    <t>(69,2+(70,9+3,2))-93,2=50,1000 [A]</t>
  </si>
  <si>
    <t>(92,0+22,5)*(((0,5+0,3)*2)*0,25)=45,8000 [A]</t>
  </si>
  <si>
    <t>69,2+(70,9+3,2)+45,8+1,3+2,0 výkop + 14,50+16,70 konstrukce vozovky =223,6000 [A]</t>
  </si>
  <si>
    <t>50,1+45,8 tř.1-4 + 3,3 tř.5-7 výkop + 14,50+16,70 konstrukce vozovky=130,4000 [A]</t>
  </si>
  <si>
    <t>(50,1+45,8)*2,0 tř.1-4 + 3,3*2,6 tř.5-7=200,3800 [A]</t>
  </si>
  <si>
    <t>36,31 řad + (1,0*0,332*9,0) přípojky =39,2980 [A]</t>
  </si>
  <si>
    <t>(36,31 řad + (1,0*0,332*9,0) přípojky)*2=78,5960 [A]</t>
  </si>
  <si>
    <t>((93,0+9,0)/2)*0,25*0,25-3,14*0,05*0,05*((93,0+9,0)/2)=2,7872 [A]</t>
  </si>
  <si>
    <t>2,8*1,85=5,1800 [A]</t>
  </si>
  <si>
    <t>45,8*2=91,6000 [A]</t>
  </si>
  <si>
    <t>69,2+(70,9+3,2)+45,8=189,1000 [A]</t>
  </si>
  <si>
    <t>((69,2+(70,9+3,2))-93,2)+45,8=95,9000 [A]</t>
  </si>
  <si>
    <t>9,30+(1,0*0,1*9,00) přípojky =10,2000 [A]</t>
  </si>
  <si>
    <t>((91,64*1,4 souběh +1,36*1,7 solo) řad + 9,00*1,6 přípojky) nezpevněná cesta =145,0080 [A]</t>
  </si>
  <si>
    <t>9+2=11,0000 [A]</t>
  </si>
  <si>
    <t>(9+2)*1,3=14,3000 [A]</t>
  </si>
  <si>
    <t>9,0 + provizorní ptopojení 92+36 =137,0000 [A]</t>
  </si>
  <si>
    <t>93,0+9,0=102,0000 [A]</t>
  </si>
  <si>
    <t>93,0+9,0 =102,0000 [A]</t>
  </si>
  <si>
    <t>Poklop nad zemní soupravou šoupěte na vodovodu</t>
  </si>
  <si>
    <t>93+9=102,0000 [A]</t>
  </si>
  <si>
    <t>24,65+32,277=56,9270 [A]</t>
  </si>
  <si>
    <t>Soupis objektů s DPH - Neuznatelné náklady stavby</t>
  </si>
  <si>
    <t>Soupis objektů s DPH - Uznatelné náklady stavby</t>
  </si>
  <si>
    <t>Neuznatelné nákldy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</si>
</sst>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"/>
    </font>
    <font>
      <b/>
      <sz val="16"/>
      <color indexed="8"/>
      <name val="Arial"/>
    </font>
    <font>
      <b/>
      <sz val="16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i/>
      <sz val="10"/>
      <name val="Arial"/>
    </font>
    <font>
      <b/>
      <sz val="16"/>
      <color indexed="8"/>
      <name val="Arial"/>
      <family val="2"/>
      <charset val="238"/>
    </font>
    <font>
      <sz val="10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164" fontId="3" fillId="2" borderId="0" xfId="0" applyNumberFormat="1" applyFont="1" applyFill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>
      <alignment vertical="center"/>
    </xf>
    <xf numFmtId="0" fontId="5" fillId="2" borderId="2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>
      <alignment vertical="center"/>
    </xf>
    <xf numFmtId="0" fontId="0" fillId="2" borderId="5" xfId="0" applyFill="1" applyBorder="1">
      <alignment vertical="center"/>
    </xf>
    <xf numFmtId="0" fontId="3" fillId="2" borderId="5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vertical="center" wrapText="1"/>
    </xf>
    <xf numFmtId="164" fontId="3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64" fontId="0" fillId="2" borderId="1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right" vertical="center"/>
    </xf>
    <xf numFmtId="164" fontId="0" fillId="0" borderId="0" xfId="0" applyNumberFormat="1">
      <alignment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7" fillId="2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0" fillId="2" borderId="2" xfId="0" applyFill="1" applyBorder="1">
      <alignment vertical="center"/>
    </xf>
    <xf numFmtId="0" fontId="1" fillId="2" borderId="0" xfId="0" applyFont="1" applyFill="1" applyAlignment="1">
      <alignment horizontal="left" vertical="center"/>
    </xf>
    <xf numFmtId="0" fontId="0" fillId="2" borderId="5" xfId="0" applyFill="1" applyBorder="1" applyProtection="1">
      <alignment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0" fillId="2" borderId="2" xfId="0" applyFill="1" applyBorder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1BB4F850-30D4-4F5A-95DC-70E15B7266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8193" name="Picture 1">
          <a:extLst>
            <a:ext uri="{FF2B5EF4-FFF2-40B4-BE49-F238E27FC236}">
              <a16:creationId xmlns:a16="http://schemas.microsoft.com/office/drawing/2014/main" id="{98E57610-7941-4EAD-894B-1206D98EC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9217" name="Picture 1">
          <a:extLst>
            <a:ext uri="{FF2B5EF4-FFF2-40B4-BE49-F238E27FC236}">
              <a16:creationId xmlns:a16="http://schemas.microsoft.com/office/drawing/2014/main" id="{2B052491-A149-418E-80E6-443E2F423F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0241" name="Picture 1">
          <a:extLst>
            <a:ext uri="{FF2B5EF4-FFF2-40B4-BE49-F238E27FC236}">
              <a16:creationId xmlns:a16="http://schemas.microsoft.com/office/drawing/2014/main" id="{210C7975-57E4-48E5-98A0-66447A5B82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2DFCB17-8019-4193-97E6-87FC9FB4B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FFCCE8CC-05C0-403A-855C-3AEDA7D6F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3073" name="Picture 1">
          <a:extLst>
            <a:ext uri="{FF2B5EF4-FFF2-40B4-BE49-F238E27FC236}">
              <a16:creationId xmlns:a16="http://schemas.microsoft.com/office/drawing/2014/main" id="{64583C45-909C-4823-98D8-047ACB9A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4097" name="Picture 1">
          <a:extLst>
            <a:ext uri="{FF2B5EF4-FFF2-40B4-BE49-F238E27FC236}">
              <a16:creationId xmlns:a16="http://schemas.microsoft.com/office/drawing/2014/main" id="{13E46D5F-04C3-4E2F-AFB2-2B0F6C02C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5121" name="Picture 1">
          <a:extLst>
            <a:ext uri="{FF2B5EF4-FFF2-40B4-BE49-F238E27FC236}">
              <a16:creationId xmlns:a16="http://schemas.microsoft.com/office/drawing/2014/main" id="{57793B76-CE2E-4E59-A927-851E4C0C7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6145" name="Picture 1">
          <a:extLst>
            <a:ext uri="{FF2B5EF4-FFF2-40B4-BE49-F238E27FC236}">
              <a16:creationId xmlns:a16="http://schemas.microsoft.com/office/drawing/2014/main" id="{2855BB57-2ED1-4355-ACC1-D013A3AFF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7694AC-49EA-4D2F-AB4B-A0AE59413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7169" name="Picture 1">
          <a:extLst>
            <a:ext uri="{FF2B5EF4-FFF2-40B4-BE49-F238E27FC236}">
              <a16:creationId xmlns:a16="http://schemas.microsoft.com/office/drawing/2014/main" id="{DA216A8F-0EEF-431A-9EE4-AA6581A392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0"/>
  <sheetViews>
    <sheetView tabSelected="1" zoomScaleNormal="100" workbookViewId="0">
      <selection sqref="A1:A3"/>
    </sheetView>
  </sheetViews>
  <sheetFormatPr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8"/>
      <c r="B1" s="1"/>
      <c r="C1" s="1"/>
      <c r="D1" s="1"/>
      <c r="E1" s="1"/>
    </row>
    <row r="2" spans="1:5" ht="12.75" customHeight="1" x14ac:dyDescent="0.2">
      <c r="A2" s="38"/>
      <c r="B2" s="39" t="s">
        <v>0</v>
      </c>
      <c r="C2" s="1"/>
      <c r="D2" s="1"/>
      <c r="E2" s="1"/>
    </row>
    <row r="3" spans="1:5" ht="20.100000000000001" customHeight="1" x14ac:dyDescent="0.2">
      <c r="A3" s="38"/>
      <c r="B3" s="38"/>
      <c r="C3" s="1"/>
      <c r="D3" s="1"/>
      <c r="E3" s="1"/>
    </row>
    <row r="4" spans="1:5" ht="20.100000000000001" customHeight="1" x14ac:dyDescent="0.2">
      <c r="A4" s="1"/>
      <c r="B4" s="40" t="s">
        <v>1</v>
      </c>
      <c r="C4" s="38"/>
      <c r="D4" s="38"/>
      <c r="E4" s="1"/>
    </row>
    <row r="5" spans="1:5" ht="12.75" customHeight="1" x14ac:dyDescent="0.2">
      <c r="A5" s="1"/>
      <c r="B5" s="38" t="s">
        <v>2</v>
      </c>
      <c r="C5" s="38"/>
      <c r="D5" s="38"/>
      <c r="E5" s="1"/>
    </row>
    <row r="6" spans="1:5" ht="12.75" customHeight="1" x14ac:dyDescent="0.2">
      <c r="A6" s="1"/>
      <c r="B6" s="3" t="s">
        <v>3</v>
      </c>
      <c r="C6" s="6">
        <f>SUM(C11:C15,C17:C20)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SUM(E11:E15,E17:E20)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36" t="s">
        <v>19</v>
      </c>
      <c r="B10" s="37"/>
      <c r="C10" s="34">
        <f>SUM(C11:C15)</f>
        <v>0</v>
      </c>
      <c r="D10" s="34">
        <f>SUM(D11:D15)</f>
        <v>0</v>
      </c>
      <c r="E10" s="34">
        <f>SUM(E11:E15)</f>
        <v>0</v>
      </c>
    </row>
    <row r="11" spans="1:5" ht="12.75" customHeight="1" x14ac:dyDescent="0.2">
      <c r="A11" s="15" t="s">
        <v>18</v>
      </c>
      <c r="B11" s="15" t="s">
        <v>28</v>
      </c>
      <c r="C11" s="16">
        <f>'VRN Uznatelné'!I3</f>
        <v>0</v>
      </c>
      <c r="D11" s="16">
        <f>0+'VRN Uznatelné'!O10+'VRN Uznatelné'!O13+'VRN Uznatelné'!O16+'VRN Uznatelné'!O19+'VRN Uznatelné'!O22+'VRN Uznatelné'!O25+'VRN Uznatelné'!O28+'VRN Uznatelné'!O31+'VRN Uznatelné'!O34+'VRN Uznatelné'!O37+'VRN Uznatelné'!O40+'VRN Uznatelné'!O43+'VRN Uznatelné'!O46+'VRN Uznatelné'!O49+'VRN Uznatelné'!O52+'VRN Uznatelné'!O55+'VRN Uznatelné'!O58+'VRN Uznatelné'!O61+'VRN Uznatelné'!O64</f>
        <v>0</v>
      </c>
      <c r="E11" s="16">
        <f t="shared" ref="E11:E20" si="0">C11+D11</f>
        <v>0</v>
      </c>
    </row>
    <row r="12" spans="1:5" ht="12.75" customHeight="1" x14ac:dyDescent="0.2">
      <c r="A12" s="15" t="s">
        <v>106</v>
      </c>
      <c r="B12" s="15" t="s">
        <v>107</v>
      </c>
      <c r="C12" s="16">
        <f>'SO 01 - A - Uznatelné'!I3</f>
        <v>0</v>
      </c>
      <c r="D12" s="16">
        <f>0+'SO 01 - A - Uznatelné'!O11+'SO 01 - A - Uznatelné'!O14+'SO 01 - A - Uznatelné'!O17+'SO 01 - A - Uznatelné'!O20+'SO 01 - A - Uznatelné'!O23+'SO 01 - A - Uznatelné'!O26+'SO 01 - A - Uznatelné'!O29+'SO 01 - A - Uznatelné'!O32+'SO 01 - A - Uznatelné'!O35+'SO 01 - A - Uznatelné'!O38+'SO 01 - A - Uznatelné'!O41+'SO 01 - A - Uznatelné'!O44+'SO 01 - A - Uznatelné'!O47+'SO 01 - A - Uznatelné'!O50+'SO 01 - A - Uznatelné'!O53+'SO 01 - A - Uznatelné'!O56+'SO 01 - A - Uznatelné'!O59+'SO 01 - A - Uznatelné'!O62+'SO 01 - A - Uznatelné'!O65+'SO 01 - A - Uznatelné'!O68+'SO 01 - A - Uznatelné'!O71+'SO 01 - A - Uznatelné'!O74+'SO 01 - A - Uznatelné'!O77+'SO 01 - A - Uznatelné'!O80+'SO 01 - A - Uznatelné'!O83+'SO 01 - A - Uznatelné'!O86+'SO 01 - A - Uznatelné'!O89+'SO 01 - A - Uznatelné'!O92+'SO 01 - A - Uznatelné'!O95+'SO 01 - A - Uznatelné'!O98+'SO 01 - A - Uznatelné'!O101+'SO 01 - A - Uznatelné'!O104+'SO 01 - A - Uznatelné'!O107+'SO 01 - A - Uznatelné'!O110+'SO 01 - A - Uznatelné'!O113+'SO 01 - A - Uznatelné'!O116+'SO 01 - A - Uznatelné'!O119+'SO 01 - A - Uznatelné'!O122+'SO 01 - A - Uznatelné'!O125+'SO 01 - A - Uznatelné'!O128+'SO 01 - A - Uznatelné'!O131+'SO 01 - A - Uznatelné'!O134+'SO 01 - A - Uznatelné'!O137+'SO 01 - A - Uznatelné'!O140+'SO 01 - A - Uznatelné'!O143+'SO 01 - A - Uznatelné'!O146+'SO 01 - A - Uznatelné'!O149+'SO 01 - A - Uznatelné'!O152+'SO 01 - A - Uznatelné'!O155+'SO 01 - A - Uznatelné'!O158+'SO 01 - A - Uznatelné'!O161+'SO 01 - A - Uznatelné'!O164+'SO 01 - A - Uznatelné'!O167+'SO 01 - A - Uznatelné'!O170+'SO 01 - A - Uznatelné'!O173+'SO 01 - A - Uznatelné'!O176+'SO 01 - A - Uznatelné'!O179+'SO 01 - A - Uznatelné'!O182+'SO 01 - A - Uznatelné'!O185+'SO 01 - A - Uznatelné'!O188+'SO 01 - A - Uznatelné'!O191+'SO 01 - A - Uznatelné'!O195+'SO 01 - A - Uznatelné'!O198+'SO 01 - A - Uznatelné'!O202+'SO 01 - A - Uznatelné'!O205+'SO 01 - A - Uznatelné'!O208+'SO 01 - A - Uznatelné'!O212+'SO 01 - A - Uznatelné'!O215+'SO 01 - A - Uznatelné'!O218+'SO 01 - A - Uznatelné'!O221+'SO 01 - A - Uznatelné'!O224+'SO 01 - A - Uznatelné'!O227+'SO 01 - A - Uznatelné'!O230+'SO 01 - A - Uznatelné'!O234+'SO 01 - A - Uznatelné'!O237+'SO 01 - A - Uznatelné'!O241+'SO 01 - A - Uznatelné'!O244+'SO 01 - A - Uznatelné'!O247+'SO 01 - A - Uznatelné'!O250+'SO 01 - A - Uznatelné'!O253+'SO 01 - A - Uznatelné'!O256+'SO 01 - A - Uznatelné'!O259+'SO 01 - A - Uznatelné'!O262+'SO 01 - A - Uznatelné'!O265+'SO 01 - A - Uznatelné'!O268+'SO 01 - A - Uznatelné'!O271+'SO 01 - A - Uznatelné'!O274+'SO 01 - A - Uznatelné'!O277+'SO 01 - A - Uznatelné'!O280+'SO 01 - A - Uznatelné'!O283+'SO 01 - A - Uznatelné'!O286+'SO 01 - A - Uznatelné'!O289+'SO 01 - A - Uznatelné'!O292+'SO 01 - A - Uznatelné'!O295+'SO 01 - A - Uznatelné'!O298+'SO 01 - A - Uznatelné'!O301+'SO 01 - A - Uznatelné'!O304+'SO 01 - A - Uznatelné'!O307+'SO 01 - A - Uznatelné'!O310+'SO 01 - A - Uznatelné'!O313+'SO 01 - A - Uznatelné'!O316+'SO 01 - A - Uznatelné'!O319+'SO 01 - A - Uznatelné'!O322+'SO 01 - A - Uznatelné'!O325+'SO 01 - A - Uznatelné'!O328+'SO 01 - A - Uznatelné'!O331+'SO 01 - A - Uznatelné'!O334+'SO 01 - A - Uznatelné'!O337+'SO 01 - A - Uznatelné'!O340+'SO 01 - A - Uznatelné'!O343+'SO 01 - A - Uznatelné'!O346+'SO 01 - A - Uznatelné'!O349+'SO 01 - A - Uznatelné'!O352+'SO 01 - A - Uznatelné'!O356+'SO 01 - A - Uznatelné'!O359+'SO 01 - A - Uznatelné'!O362+'SO 01 - A - Uznatelné'!O365+'SO 01 - A - Uznatelné'!O368+'SO 01 - A - Uznatelné'!O371+'SO 01 - A - Uznatelné'!O374+'SO 01 - A - Uznatelné'!O377+'SO 01 - A - Uznatelné'!O380</f>
        <v>0</v>
      </c>
      <c r="E12" s="16">
        <f t="shared" si="0"/>
        <v>0</v>
      </c>
    </row>
    <row r="13" spans="1:5" ht="12.75" customHeight="1" x14ac:dyDescent="0.2">
      <c r="A13" s="15" t="s">
        <v>600</v>
      </c>
      <c r="B13" s="15" t="s">
        <v>601</v>
      </c>
      <c r="C13" s="16">
        <f>'SO 01 - A1 - Uznatelné'!I3</f>
        <v>0</v>
      </c>
      <c r="D13" s="16">
        <f>0+'SO 01 - A1 - Uznatelné'!O11+'SO 01 - A1 - Uznatelné'!O14+'SO 01 - A1 - Uznatelné'!O17+'SO 01 - A1 - Uznatelné'!O20+'SO 01 - A1 - Uznatelné'!O23+'SO 01 - A1 - Uznatelné'!O26+'SO 01 - A1 - Uznatelné'!O29+'SO 01 - A1 - Uznatelné'!O32+'SO 01 - A1 - Uznatelné'!O35+'SO 01 - A1 - Uznatelné'!O38+'SO 01 - A1 - Uznatelné'!O41+'SO 01 - A1 - Uznatelné'!O44+'SO 01 - A1 - Uznatelné'!O47+'SO 01 - A1 - Uznatelné'!O50+'SO 01 - A1 - Uznatelné'!O53+'SO 01 - A1 - Uznatelné'!O56+'SO 01 - A1 - Uznatelné'!O59+'SO 01 - A1 - Uznatelné'!O62+'SO 01 - A1 - Uznatelné'!O65+'SO 01 - A1 - Uznatelné'!O68+'SO 01 - A1 - Uznatelné'!O71+'SO 01 - A1 - Uznatelné'!O74+'SO 01 - A1 - Uznatelné'!O77+'SO 01 - A1 - Uznatelné'!O80+'SO 01 - A1 - Uznatelné'!O83+'SO 01 - A1 - Uznatelné'!O86+'SO 01 - A1 - Uznatelné'!O89+'SO 01 - A1 - Uznatelné'!O92+'SO 01 - A1 - Uznatelné'!O95+'SO 01 - A1 - Uznatelné'!O98+'SO 01 - A1 - Uznatelné'!O101+'SO 01 - A1 - Uznatelné'!O104+'SO 01 - A1 - Uznatelné'!O107+'SO 01 - A1 - Uznatelné'!O110+'SO 01 - A1 - Uznatelné'!O113+'SO 01 - A1 - Uznatelné'!O116+'SO 01 - A1 - Uznatelné'!O119+'SO 01 - A1 - Uznatelné'!O122+'SO 01 - A1 - Uznatelné'!O126+'SO 01 - A1 - Uznatelné'!O129+'SO 01 - A1 - Uznatelné'!O133+'SO 01 - A1 - Uznatelné'!O136+'SO 01 - A1 - Uznatelné'!O140+'SO 01 - A1 - Uznatelné'!O143+'SO 01 - A1 - Uznatelné'!O146+'SO 01 - A1 - Uznatelné'!O149+'SO 01 - A1 - Uznatelné'!O152+'SO 01 - A1 - Uznatelné'!O155+'SO 01 - A1 - Uznatelné'!O159+'SO 01 - A1 - Uznatelné'!O162+'SO 01 - A1 - Uznatelné'!O166+'SO 01 - A1 - Uznatelné'!O169+'SO 01 - A1 - Uznatelné'!O172+'SO 01 - A1 - Uznatelné'!O175+'SO 01 - A1 - Uznatelné'!O178+'SO 01 - A1 - Uznatelné'!O181+'SO 01 - A1 - Uznatelné'!O184+'SO 01 - A1 - Uznatelné'!O187+'SO 01 - A1 - Uznatelné'!O190+'SO 01 - A1 - Uznatelné'!O193+'SO 01 - A1 - Uznatelné'!O196+'SO 01 - A1 - Uznatelné'!O199+'SO 01 - A1 - Uznatelné'!O202+'SO 01 - A1 - Uznatelné'!O205+'SO 01 - A1 - Uznatelné'!O208+'SO 01 - A1 - Uznatelné'!O211+'SO 01 - A1 - Uznatelné'!O214+'SO 01 - A1 - Uznatelné'!O217+'SO 01 - A1 - Uznatelné'!O220+'SO 01 - A1 - Uznatelné'!O223+'SO 01 - A1 - Uznatelné'!O226+'SO 01 - A1 - Uznatelné'!O229+'SO 01 - A1 - Uznatelné'!O232+'SO 01 - A1 - Uznatelné'!O235+'SO 01 - A1 - Uznatelné'!O238+'SO 01 - A1 - Uznatelné'!O242+'SO 01 - A1 - Uznatelné'!O245+'SO 01 - A1 - Uznatelné'!O248+'SO 01 - A1 - Uznatelné'!O251+'SO 01 - A1 - Uznatelné'!O254+'SO 01 - A1 - Uznatelné'!O257+'SO 01 - A1 - Uznatelné'!O260+'SO 01 - A1 - Uznatelné'!O263+'SO 01 - A1 - Uznatelné'!O266</f>
        <v>0</v>
      </c>
      <c r="E13" s="16">
        <f t="shared" si="0"/>
        <v>0</v>
      </c>
    </row>
    <row r="14" spans="1:5" ht="12.75" customHeight="1" x14ac:dyDescent="0.2">
      <c r="A14" s="15" t="s">
        <v>665</v>
      </c>
      <c r="B14" s="15" t="s">
        <v>666</v>
      </c>
      <c r="C14" s="16">
        <f>'SO 01 - A1-1 - Uznatelné'!I3</f>
        <v>0</v>
      </c>
      <c r="D14" s="16">
        <f>0+'SO 01 - A1-1 - Uznatelné'!O11+'SO 01 - A1-1 - Uznatelné'!O14+'SO 01 - A1-1 - Uznatelné'!O17+'SO 01 - A1-1 - Uznatelné'!O20+'SO 01 - A1-1 - Uznatelné'!O23+'SO 01 - A1-1 - Uznatelné'!O26+'SO 01 - A1-1 - Uznatelné'!O29+'SO 01 - A1-1 - Uznatelné'!O32+'SO 01 - A1-1 - Uznatelné'!O35+'SO 01 - A1-1 - Uznatelné'!O38+'SO 01 - A1-1 - Uznatelné'!O41+'SO 01 - A1-1 - Uznatelné'!O44+'SO 01 - A1-1 - Uznatelné'!O47+'SO 01 - A1-1 - Uznatelné'!O50+'SO 01 - A1-1 - Uznatelné'!O53+'SO 01 - A1-1 - Uznatelné'!O56+'SO 01 - A1-1 - Uznatelné'!O59+'SO 01 - A1-1 - Uznatelné'!O62+'SO 01 - A1-1 - Uznatelné'!O65+'SO 01 - A1-1 - Uznatelné'!O68+'SO 01 - A1-1 - Uznatelné'!O71+'SO 01 - A1-1 - Uznatelné'!O74+'SO 01 - A1-1 - Uznatelné'!O77+'SO 01 - A1-1 - Uznatelné'!O80+'SO 01 - A1-1 - Uznatelné'!O83+'SO 01 - A1-1 - Uznatelné'!O86+'SO 01 - A1-1 - Uznatelné'!O89+'SO 01 - A1-1 - Uznatelné'!O92+'SO 01 - A1-1 - Uznatelné'!O95+'SO 01 - A1-1 - Uznatelné'!O98+'SO 01 - A1-1 - Uznatelné'!O101+'SO 01 - A1-1 - Uznatelné'!O104+'SO 01 - A1-1 - Uznatelné'!O107+'SO 01 - A1-1 - Uznatelné'!O110+'SO 01 - A1-1 - Uznatelné'!O114+'SO 01 - A1-1 - Uznatelné'!O117+'SO 01 - A1-1 - Uznatelné'!O121+'SO 01 - A1-1 - Uznatelné'!O124+'SO 01 - A1-1 - Uznatelné'!O128+'SO 01 - A1-1 - Uznatelné'!O131+'SO 01 - A1-1 - Uznatelné'!O135+'SO 01 - A1-1 - Uznatelné'!O138+'SO 01 - A1-1 - Uznatelné'!O142+'SO 01 - A1-1 - Uznatelné'!O145+'SO 01 - A1-1 - Uznatelné'!O148+'SO 01 - A1-1 - Uznatelné'!O151+'SO 01 - A1-1 - Uznatelné'!O154+'SO 01 - A1-1 - Uznatelné'!O157+'SO 01 - A1-1 - Uznatelné'!O160+'SO 01 - A1-1 - Uznatelné'!O163+'SO 01 - A1-1 - Uznatelné'!O166+'SO 01 - A1-1 - Uznatelné'!O169+'SO 01 - A1-1 - Uznatelné'!O172+'SO 01 - A1-1 - Uznatelné'!O175+'SO 01 - A1-1 - Uznatelné'!O178+'SO 01 - A1-1 - Uznatelné'!O181+'SO 01 - A1-1 - Uznatelné'!O184+'SO 01 - A1-1 - Uznatelné'!O187+'SO 01 - A1-1 - Uznatelné'!O190+'SO 01 - A1-1 - Uznatelné'!O193+'SO 01 - A1-1 - Uznatelné'!O196+'SO 01 - A1-1 - Uznatelné'!O199+'SO 01 - A1-1 - Uznatelné'!O202+'SO 01 - A1-1 - Uznatelné'!O205+'SO 01 - A1-1 - Uznatelné'!O209+'SO 01 - A1-1 - Uznatelné'!O212+'SO 01 - A1-1 - Uznatelné'!O215+'SO 01 - A1-1 - Uznatelné'!O218+'SO 01 - A1-1 - Uznatelné'!O221</f>
        <v>0</v>
      </c>
      <c r="E14" s="16">
        <f t="shared" si="0"/>
        <v>0</v>
      </c>
    </row>
    <row r="15" spans="1:5" ht="12.75" customHeight="1" x14ac:dyDescent="0.2">
      <c r="A15" s="15" t="s">
        <v>698</v>
      </c>
      <c r="B15" s="15" t="s">
        <v>699</v>
      </c>
      <c r="C15" s="16">
        <f>'SO 02 - Uznatelné'!I3</f>
        <v>0</v>
      </c>
      <c r="D15" s="16">
        <f>0+'SO 02 - Uznatelné'!O10+'SO 02 - Uznatelné'!O13+'SO 02 - Uznatelné'!O16+'SO 02 - Uznatelné'!O19+'SO 02 - Uznatelné'!O22+'SO 02 - Uznatelné'!O25+'SO 02 - Uznatelné'!O28+'SO 02 - Uznatelné'!O31+'SO 02 - Uznatelné'!O34+'SO 02 - Uznatelné'!O37+'SO 02 - Uznatelné'!O40+'SO 02 - Uznatelné'!O43+'SO 02 - Uznatelné'!O46+'SO 02 - Uznatelné'!O49+'SO 02 - Uznatelné'!O52+'SO 02 - Uznatelné'!O55+'SO 02 - Uznatelné'!O58+'SO 02 - Uznatelné'!O61+'SO 02 - Uznatelné'!O64+'SO 02 - Uznatelné'!O67+'SO 02 - Uznatelné'!O70+'SO 02 - Uznatelné'!O73+'SO 02 - Uznatelné'!O76+'SO 02 - Uznatelné'!O79+'SO 02 - Uznatelné'!O82+'SO 02 - Uznatelné'!O85+'SO 02 - Uznatelné'!O88+'SO 02 - Uznatelné'!O91+'SO 02 - Uznatelné'!O94+'SO 02 - Uznatelné'!O97+'SO 02 - Uznatelné'!O100+'SO 02 - Uznatelné'!O103+'SO 02 - Uznatelné'!O106+'SO 02 - Uznatelné'!O109+'SO 02 - Uznatelné'!O112+'SO 02 - Uznatelné'!O115+'SO 02 - Uznatelné'!O118+'SO 02 - Uznatelné'!O121+'SO 02 - Uznatelné'!O124+'SO 02 - Uznatelné'!O127+'SO 02 - Uznatelné'!O130+'SO 02 - Uznatelné'!O133+'SO 02 - Uznatelné'!O136+'SO 02 - Uznatelné'!O139+'SO 02 - Uznatelné'!O142+'SO 02 - Uznatelné'!O145+'SO 02 - Uznatelné'!O148+'SO 02 - Uznatelné'!O151+'SO 02 - Uznatelné'!O155+'SO 02 - Uznatelné'!O158+'SO 02 - Uznatelné'!O162+'SO 02 - Uznatelné'!O165+'SO 02 - Uznatelné'!O168+'SO 02 - Uznatelné'!O172+'SO 02 - Uznatelné'!O175+'SO 02 - Uznatelné'!O178+'SO 02 - Uznatelné'!O181+'SO 02 - Uznatelné'!O184+'SO 02 - Uznatelné'!O187+'SO 02 - Uznatelné'!O190+'SO 02 - Uznatelné'!O193+'SO 02 - Uznatelné'!O196+'SO 02 - Uznatelné'!O199+'SO 02 - Uznatelné'!O202+'SO 02 - Uznatelné'!O205+'SO 02 - Uznatelné'!O208+'SO 02 - Uznatelné'!O212+'SO 02 - Uznatelné'!O216+'SO 02 - Uznatelné'!O219+'SO 02 - Uznatelné'!O222+'SO 02 - Uznatelné'!O225+'SO 02 - Uznatelné'!O228+'SO 02 - Uznatelné'!O231+'SO 02 - Uznatelné'!O234+'SO 02 - Uznatelné'!O237+'SO 02 - Uznatelné'!O240+'SO 02 - Uznatelné'!O244+'SO 02 - Uznatelné'!O247+'SO 02 - Uznatelné'!O250+'SO 02 - Uznatelné'!O253+'SO 02 - Uznatelné'!O256+'SO 02 - Uznatelné'!O259+'SO 02 - Uznatelné'!O262+'SO 02 - Uznatelné'!O265+'SO 02 - Uznatelné'!O268+'SO 02 - Uznatelné'!O271+'SO 02 - Uznatelné'!O274+'SO 02 - Uznatelné'!O277+'SO 02 - Uznatelné'!O280+'SO 02 - Uznatelné'!O283+'SO 02 - Uznatelné'!O286+'SO 02 - Uznatelné'!O289+'SO 02 - Uznatelné'!O292</f>
        <v>0</v>
      </c>
      <c r="E15" s="16">
        <f t="shared" si="0"/>
        <v>0</v>
      </c>
    </row>
    <row r="16" spans="1:5" ht="12.75" customHeight="1" x14ac:dyDescent="0.2">
      <c r="A16" s="36" t="s">
        <v>1150</v>
      </c>
      <c r="B16" s="37"/>
      <c r="C16" s="34">
        <f>SUM(C17:C20)</f>
        <v>0</v>
      </c>
      <c r="D16" s="34">
        <f>SUM(D17:D20)</f>
        <v>0</v>
      </c>
      <c r="E16" s="34">
        <f>SUM(E17:E20)</f>
        <v>0</v>
      </c>
    </row>
    <row r="17" spans="1:5" ht="12.75" customHeight="1" x14ac:dyDescent="0.2">
      <c r="A17" s="15" t="s">
        <v>18</v>
      </c>
      <c r="B17" s="15" t="s">
        <v>28</v>
      </c>
      <c r="C17" s="16">
        <f>'VRN Neuznatelné'!I3</f>
        <v>0</v>
      </c>
      <c r="D17" s="16">
        <f>0+'VRN Neuznatelné'!O10+'VRN Neuznatelné'!O13+'VRN Neuznatelné'!O16+'VRN Neuznatelné'!O19+'VRN Neuznatelné'!O22+'VRN Neuznatelné'!O25+'VRN Neuznatelné'!O28+'VRN Neuznatelné'!O31+'VRN Neuznatelné'!O34+'VRN Neuznatelné'!O37+'VRN Neuznatelné'!O40+'VRN Neuznatelné'!O43+'VRN Neuznatelné'!O46+'VRN Neuznatelné'!O49+'VRN Neuznatelné'!O52+'VRN Neuznatelné'!O55+'VRN Neuznatelné'!O58+'VRN Neuznatelné'!O61+'VRN Neuznatelné'!O64</f>
        <v>0</v>
      </c>
      <c r="E17" s="16">
        <f t="shared" si="0"/>
        <v>0</v>
      </c>
    </row>
    <row r="18" spans="1:5" ht="12.75" customHeight="1" x14ac:dyDescent="0.2">
      <c r="A18" s="15" t="s">
        <v>857</v>
      </c>
      <c r="B18" s="15" t="s">
        <v>858</v>
      </c>
      <c r="C18" s="16">
        <f>'SO 03 - V1 - Neuznatelné'!I3</f>
        <v>0</v>
      </c>
      <c r="D18" s="16">
        <f>0+'SO 03 - V1 - Neuznatelné'!O11+'SO 03 - V1 - Neuznatelné'!O14+'SO 03 - V1 - Neuznatelné'!O17+'SO 03 - V1 - Neuznatelné'!O20+'SO 03 - V1 - Neuznatelné'!O23+'SO 03 - V1 - Neuznatelné'!O26+'SO 03 - V1 - Neuznatelné'!O29+'SO 03 - V1 - Neuznatelné'!O32+'SO 03 - V1 - Neuznatelné'!O35+'SO 03 - V1 - Neuznatelné'!O38+'SO 03 - V1 - Neuznatelné'!O41+'SO 03 - V1 - Neuznatelné'!O44+'SO 03 - V1 - Neuznatelné'!O47+'SO 03 - V1 - Neuznatelné'!O50+'SO 03 - V1 - Neuznatelné'!O53+'SO 03 - V1 - Neuznatelné'!O56+'SO 03 - V1 - Neuznatelné'!O59+'SO 03 - V1 - Neuznatelné'!O62+'SO 03 - V1 - Neuznatelné'!O65+'SO 03 - V1 - Neuznatelné'!O68+'SO 03 - V1 - Neuznatelné'!O71+'SO 03 - V1 - Neuznatelné'!O74+'SO 03 - V1 - Neuznatelné'!O77+'SO 03 - V1 - Neuznatelné'!O80+'SO 03 - V1 - Neuznatelné'!O83+'SO 03 - V1 - Neuznatelné'!O86+'SO 03 - V1 - Neuznatelné'!O89+'SO 03 - V1 - Neuznatelné'!O92+'SO 03 - V1 - Neuznatelné'!O95+'SO 03 - V1 - Neuznatelné'!O98+'SO 03 - V1 - Neuznatelné'!O101+'SO 03 - V1 - Neuznatelné'!O104+'SO 03 - V1 - Neuznatelné'!O107+'SO 03 - V1 - Neuznatelné'!O110+'SO 03 - V1 - Neuznatelné'!O113+'SO 03 - V1 - Neuznatelné'!O116+'SO 03 - V1 - Neuznatelné'!O119+'SO 03 - V1 - Neuznatelné'!O122+'SO 03 - V1 - Neuznatelné'!O125+'SO 03 - V1 - Neuznatelné'!O128+'SO 03 - V1 - Neuznatelné'!O132+'SO 03 - V1 - Neuznatelné'!O135+'SO 03 - V1 - Neuznatelné'!O138+'SO 03 - V1 - Neuznatelné'!O142+'SO 03 - V1 - Neuznatelné'!O145+'SO 03 - V1 - Neuznatelné'!O148+'SO 03 - V1 - Neuznatelné'!O151+'SO 03 - V1 - Neuznatelné'!O154+'SO 03 - V1 - Neuznatelné'!O157+'SO 03 - V1 - Neuznatelné'!O161+'SO 03 - V1 - Neuznatelné'!O164+'SO 03 - V1 - Neuznatelné'!O167+'SO 03 - V1 - Neuznatelné'!O170+'SO 03 - V1 - Neuznatelné'!O173+'SO 03 - V1 - Neuznatelné'!O177+'SO 03 - V1 - Neuznatelné'!O180+'SO 03 - V1 - Neuznatelné'!O183+'SO 03 - V1 - Neuznatelné'!O186+'SO 03 - V1 - Neuznatelné'!O189+'SO 03 - V1 - Neuznatelné'!O192+'SO 03 - V1 - Neuznatelné'!O195+'SO 03 - V1 - Neuznatelné'!O198+'SO 03 - V1 - Neuznatelné'!O201+'SO 03 - V1 - Neuznatelné'!O204+'SO 03 - V1 - Neuznatelné'!O207+'SO 03 - V1 - Neuznatelné'!O210+'SO 03 - V1 - Neuznatelné'!O213+'SO 03 - V1 - Neuznatelné'!O216+'SO 03 - V1 - Neuznatelné'!O219+'SO 03 - V1 - Neuznatelné'!O222+'SO 03 - V1 - Neuznatelné'!O225+'SO 03 - V1 - Neuznatelné'!O228+'SO 03 - V1 - Neuznatelné'!O231+'SO 03 - V1 - Neuznatelné'!O234+'SO 03 - V1 - Neuznatelné'!O237+'SO 03 - V1 - Neuznatelné'!O240+'SO 03 - V1 - Neuznatelné'!O243+'SO 03 - V1 - Neuznatelné'!O246+'SO 03 - V1 - Neuznatelné'!O249+'SO 03 - V1 - Neuznatelné'!O252+'SO 03 - V1 - Neuznatelné'!O255+'SO 03 - V1 - Neuznatelné'!O258+'SO 03 - V1 - Neuznatelné'!O261+'SO 03 - V1 - Neuznatelné'!O264+'SO 03 - V1 - Neuznatelné'!O267+'SO 03 - V1 - Neuznatelné'!O270+'SO 03 - V1 - Neuznatelné'!O273+'SO 03 - V1 - Neuznatelné'!O276+'SO 03 - V1 - Neuznatelné'!O279+'SO 03 - V1 - Neuznatelné'!O282+'SO 03 - V1 - Neuznatelné'!O285+'SO 03 - V1 - Neuznatelné'!O288+'SO 03 - V1 - Neuznatelné'!O292+'SO 03 - V1 - Neuznatelné'!O295+'SO 03 - V1 - Neuznatelné'!O298+'SO 03 - V1 - Neuznatelné'!O301+'SO 03 - V1 - Neuznatelné'!O304+'SO 03 - V1 - Neuznatelné'!O307+'SO 03 - V1 - Neuznatelné'!O310+'SO 03 - V1 - Neuznatelné'!O313+'SO 03 - V1 - Neuznatelné'!O316+'SO 03 - V1 - Neuznatelné'!O319</f>
        <v>0</v>
      </c>
      <c r="E18" s="16">
        <f t="shared" si="0"/>
        <v>0</v>
      </c>
    </row>
    <row r="19" spans="1:5" ht="12.75" customHeight="1" x14ac:dyDescent="0.2">
      <c r="A19" s="15" t="s">
        <v>1071</v>
      </c>
      <c r="B19" s="15" t="s">
        <v>1072</v>
      </c>
      <c r="C19" s="16">
        <f>'SO 03 - V2 - Neuznatelné'!I3</f>
        <v>0</v>
      </c>
      <c r="D19" s="16">
        <f>0+'SO 03 - V2 - Neuznatelné'!O11+'SO 03 - V2 - Neuznatelné'!O14+'SO 03 - V2 - Neuznatelné'!O17+'SO 03 - V2 - Neuznatelné'!O20+'SO 03 - V2 - Neuznatelné'!O23+'SO 03 - V2 - Neuznatelné'!O26+'SO 03 - V2 - Neuznatelné'!O29+'SO 03 - V2 - Neuznatelné'!O32+'SO 03 - V2 - Neuznatelné'!O35+'SO 03 - V2 - Neuznatelné'!O38+'SO 03 - V2 - Neuznatelné'!O41+'SO 03 - V2 - Neuznatelné'!O44+'SO 03 - V2 - Neuznatelné'!O47+'SO 03 - V2 - Neuznatelné'!O50+'SO 03 - V2 - Neuznatelné'!O53+'SO 03 - V2 - Neuznatelné'!O56+'SO 03 - V2 - Neuznatelné'!O59+'SO 03 - V2 - Neuznatelné'!O62+'SO 03 - V2 - Neuznatelné'!O65+'SO 03 - V2 - Neuznatelné'!O68+'SO 03 - V2 - Neuznatelné'!O71+'SO 03 - V2 - Neuznatelné'!O74+'SO 03 - V2 - Neuznatelné'!O77+'SO 03 - V2 - Neuznatelné'!O80+'SO 03 - V2 - Neuznatelné'!O83+'SO 03 - V2 - Neuznatelné'!O86+'SO 03 - V2 - Neuznatelné'!O89+'SO 03 - V2 - Neuznatelné'!O92+'SO 03 - V2 - Neuznatelné'!O95+'SO 03 - V2 - Neuznatelné'!O98+'SO 03 - V2 - Neuznatelné'!O101+'SO 03 - V2 - Neuznatelné'!O104+'SO 03 - V2 - Neuznatelné'!O107+'SO 03 - V2 - Neuznatelné'!O110+'SO 03 - V2 - Neuznatelné'!O113+'SO 03 - V2 - Neuznatelné'!O116+'SO 03 - V2 - Neuznatelné'!O119+'SO 03 - V2 - Neuznatelné'!O123+'SO 03 - V2 - Neuznatelné'!O126+'SO 03 - V2 - Neuznatelné'!O129+'SO 03 - V2 - Neuznatelné'!O133+'SO 03 - V2 - Neuznatelné'!O136+'SO 03 - V2 - Neuznatelné'!O140+'SO 03 - V2 - Neuznatelné'!O143+'SO 03 - V2 - Neuznatelné'!O146+'SO 03 - V2 - Neuznatelné'!O149+'SO 03 - V2 - Neuznatelné'!O152+'SO 03 - V2 - Neuznatelné'!O156+'SO 03 - V2 - Neuznatelné'!O159+'SO 03 - V2 - Neuznatelné'!O162+'SO 03 - V2 - Neuznatelné'!O165+'SO 03 - V2 - Neuznatelné'!O168+'SO 03 - V2 - Neuznatelné'!O171+'SO 03 - V2 - Neuznatelné'!O174+'SO 03 - V2 - Neuznatelné'!O177+'SO 03 - V2 - Neuznatelné'!O180+'SO 03 - V2 - Neuznatelné'!O183+'SO 03 - V2 - Neuznatelné'!O186+'SO 03 - V2 - Neuznatelné'!O189+'SO 03 - V2 - Neuznatelné'!O192+'SO 03 - V2 - Neuznatelné'!O195+'SO 03 - V2 - Neuznatelné'!O198+'SO 03 - V2 - Neuznatelné'!O201+'SO 03 - V2 - Neuznatelné'!O204+'SO 03 - V2 - Neuznatelné'!O207+'SO 03 - V2 - Neuznatelné'!O210+'SO 03 - V2 - Neuznatelné'!O213+'SO 03 - V2 - Neuznatelné'!O216+'SO 03 - V2 - Neuznatelné'!O219+'SO 03 - V2 - Neuznatelné'!O222+'SO 03 - V2 - Neuznatelné'!O225+'SO 03 - V2 - Neuznatelné'!O228+'SO 03 - V2 - Neuznatelné'!O231+'SO 03 - V2 - Neuznatelné'!O234+'SO 03 - V2 - Neuznatelné'!O237+'SO 03 - V2 - Neuznatelné'!O240+'SO 03 - V2 - Neuznatelné'!O243+'SO 03 - V2 - Neuznatelné'!O246+'SO 03 - V2 - Neuznatelné'!O249+'SO 03 - V2 - Neuznatelné'!O253+'SO 03 - V2 - Neuznatelné'!O256+'SO 03 - V2 - Neuznatelné'!O259+'SO 03 - V2 - Neuznatelné'!O262+'SO 03 - V2 - Neuznatelné'!O265+'SO 03 - V2 - Neuznatelné'!O268</f>
        <v>0</v>
      </c>
      <c r="E19" s="16">
        <f t="shared" si="0"/>
        <v>0</v>
      </c>
    </row>
    <row r="20" spans="1:5" ht="12.75" customHeight="1" x14ac:dyDescent="0.2">
      <c r="A20" s="15" t="s">
        <v>1109</v>
      </c>
      <c r="B20" s="15" t="s">
        <v>1110</v>
      </c>
      <c r="C20" s="16">
        <f>'SO 03 - V3 - Neuznatelné'!I3</f>
        <v>0</v>
      </c>
      <c r="D20" s="16">
        <f>0+'SO 03 - V3 - Neuznatelné'!O11+'SO 03 - V3 - Neuznatelné'!O14+'SO 03 - V3 - Neuznatelné'!O17+'SO 03 - V3 - Neuznatelné'!O20+'SO 03 - V3 - Neuznatelné'!O23+'SO 03 - V3 - Neuznatelné'!O26+'SO 03 - V3 - Neuznatelné'!O29+'SO 03 - V3 - Neuznatelné'!O32+'SO 03 - V3 - Neuznatelné'!O35+'SO 03 - V3 - Neuznatelné'!O38+'SO 03 - V3 - Neuznatelné'!O41+'SO 03 - V3 - Neuznatelné'!O44+'SO 03 - V3 - Neuznatelné'!O47+'SO 03 - V3 - Neuznatelné'!O50+'SO 03 - V3 - Neuznatelné'!O53+'SO 03 - V3 - Neuznatelné'!O56+'SO 03 - V3 - Neuznatelné'!O59+'SO 03 - V3 - Neuznatelné'!O62+'SO 03 - V3 - Neuznatelné'!O65+'SO 03 - V3 - Neuznatelné'!O68+'SO 03 - V3 - Neuznatelné'!O71+'SO 03 - V3 - Neuznatelné'!O74+'SO 03 - V3 - Neuznatelné'!O77+'SO 03 - V3 - Neuznatelné'!O80+'SO 03 - V3 - Neuznatelné'!O83+'SO 03 - V3 - Neuznatelné'!O86+'SO 03 - V3 - Neuznatelné'!O89+'SO 03 - V3 - Neuznatelné'!O92+'SO 03 - V3 - Neuznatelné'!O95+'SO 03 - V3 - Neuznatelné'!O98+'SO 03 - V3 - Neuznatelné'!O101+'SO 03 - V3 - Neuznatelné'!O104+'SO 03 - V3 - Neuznatelné'!O107+'SO 03 - V3 - Neuznatelné'!O110+'SO 03 - V3 - Neuznatelné'!O113+'SO 03 - V3 - Neuznatelné'!O116+'SO 03 - V3 - Neuznatelné'!O120+'SO 03 - V3 - Neuznatelné'!O123+'SO 03 - V3 - Neuznatelné'!O126+'SO 03 - V3 - Neuznatelné'!O130+'SO 03 - V3 - Neuznatelné'!O133+'SO 03 - V3 - Neuznatelné'!O137+'SO 03 - V3 - Neuznatelné'!O140+'SO 03 - V3 - Neuznatelné'!O143+'SO 03 - V3 - Neuznatelné'!O146+'SO 03 - V3 - Neuznatelné'!O149+'SO 03 - V3 - Neuznatelné'!O153+'SO 03 - V3 - Neuznatelné'!O156+'SO 03 - V3 - Neuznatelné'!O159+'SO 03 - V3 - Neuznatelné'!O162+'SO 03 - V3 - Neuznatelné'!O165+'SO 03 - V3 - Neuznatelné'!O168+'SO 03 - V3 - Neuznatelné'!O171+'SO 03 - V3 - Neuznatelné'!O174+'SO 03 - V3 - Neuznatelné'!O177+'SO 03 - V3 - Neuznatelné'!O180+'SO 03 - V3 - Neuznatelné'!O183+'SO 03 - V3 - Neuznatelné'!O186+'SO 03 - V3 - Neuznatelné'!O189+'SO 03 - V3 - Neuznatelné'!O192+'SO 03 - V3 - Neuznatelné'!O195+'SO 03 - V3 - Neuznatelné'!O198+'SO 03 - V3 - Neuznatelné'!O201+'SO 03 - V3 - Neuznatelné'!O204+'SO 03 - V3 - Neuznatelné'!O207+'SO 03 - V3 - Neuznatelné'!O210+'SO 03 - V3 - Neuznatelné'!O213+'SO 03 - V3 - Neuznatelné'!O216+'SO 03 - V3 - Neuznatelné'!O219+'SO 03 - V3 - Neuznatelné'!O222+'SO 03 - V3 - Neuznatelné'!O225+'SO 03 - V3 - Neuznatelné'!O228+'SO 03 - V3 - Neuznatelné'!O231+'SO 03 - V3 - Neuznatelné'!O234+'SO 03 - V3 - Neuznatelné'!O237+'SO 03 - V3 - Neuznatelné'!O240+'SO 03 - V3 - Neuznatelné'!O243+'SO 03 - V3 - Neuznatelné'!O246+'SO 03 - V3 - Neuznatelné'!O250+'SO 03 - V3 - Neuznatelné'!O253+'SO 03 - V3 - Neuznatelné'!O256+'SO 03 - V3 - Neuznatelné'!O259+'SO 03 - V3 - Neuznatelné'!O262+'SO 03 - V3 - Neuznatelné'!O265</f>
        <v>0</v>
      </c>
      <c r="E20" s="16">
        <f t="shared" si="0"/>
        <v>0</v>
      </c>
    </row>
    <row r="26" spans="1:5" ht="12.75" customHeight="1" x14ac:dyDescent="0.2">
      <c r="C26" s="35"/>
      <c r="E26" s="35"/>
    </row>
    <row r="29" spans="1:5" ht="12.75" customHeight="1" x14ac:dyDescent="0.2">
      <c r="C29" s="35"/>
    </row>
    <row r="30" spans="1:5" ht="12.75" customHeight="1" x14ac:dyDescent="0.2">
      <c r="C30" s="35"/>
    </row>
  </sheetData>
  <sheetProtection algorithmName="SHA-512" hashValue="2vDjh/5n7cQowrIvaZ0UavTv8RIz2lLI8RCIieuMR/JAkCVR8rJBglza9f3QpiTk2N2C18SozLyGsoyhQ2j5eA==" saltValue="6JjQTG+0ulP+AGHrqhoCjQ==" spinCount="100000" sheet="1" objects="1" scenarios="1"/>
  <mergeCells count="6">
    <mergeCell ref="A16:B16"/>
    <mergeCell ref="A1:A3"/>
    <mergeCell ref="B2:B3"/>
    <mergeCell ref="B4:D4"/>
    <mergeCell ref="B5:D5"/>
    <mergeCell ref="A10:B10"/>
  </mergeCells>
  <pageMargins left="0.25" right="0.25" top="0.75" bottom="0.75" header="0.3" footer="0.3"/>
  <pageSetup paperSize="9" scale="92" fitToHeight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321"/>
  <sheetViews>
    <sheetView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6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P2" t="s">
        <v>26</v>
      </c>
    </row>
    <row r="3" spans="1:16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857</v>
      </c>
      <c r="I3" s="31">
        <f>0+I10+I131+I141+I160+I176+I291</f>
        <v>0</v>
      </c>
      <c r="O3" t="s">
        <v>22</v>
      </c>
      <c r="P3" t="s">
        <v>25</v>
      </c>
    </row>
    <row r="4" spans="1:16" ht="15" customHeight="1" x14ac:dyDescent="0.2">
      <c r="A4" t="s">
        <v>16</v>
      </c>
      <c r="B4" s="10" t="s">
        <v>17</v>
      </c>
      <c r="C4" s="43" t="s">
        <v>228</v>
      </c>
      <c r="D4" s="38"/>
      <c r="E4" s="11" t="s">
        <v>854</v>
      </c>
      <c r="F4" s="1"/>
      <c r="G4" s="1"/>
      <c r="H4" s="9"/>
      <c r="I4" s="9"/>
      <c r="O4" t="s">
        <v>23</v>
      </c>
      <c r="P4" t="s">
        <v>25</v>
      </c>
    </row>
    <row r="5" spans="1:16" ht="12.75" customHeight="1" x14ac:dyDescent="0.2">
      <c r="A5" t="s">
        <v>20</v>
      </c>
      <c r="B5" s="10" t="s">
        <v>17</v>
      </c>
      <c r="C5" s="43" t="s">
        <v>855</v>
      </c>
      <c r="D5" s="38"/>
      <c r="E5" s="11" t="s">
        <v>856</v>
      </c>
      <c r="F5" s="1"/>
      <c r="G5" s="1"/>
      <c r="H5" s="1"/>
      <c r="I5" s="1"/>
      <c r="O5" t="s">
        <v>24</v>
      </c>
      <c r="P5" t="s">
        <v>27</v>
      </c>
    </row>
    <row r="6" spans="1:16" ht="12.75" customHeight="1" x14ac:dyDescent="0.2">
      <c r="A6" t="s">
        <v>105</v>
      </c>
      <c r="B6" s="13" t="s">
        <v>21</v>
      </c>
      <c r="C6" s="44" t="s">
        <v>857</v>
      </c>
      <c r="D6" s="45"/>
      <c r="E6" s="14" t="s">
        <v>858</v>
      </c>
      <c r="F6" s="5"/>
      <c r="G6" s="5"/>
      <c r="H6" s="5"/>
      <c r="I6" s="5"/>
    </row>
    <row r="7" spans="1:16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6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6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6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0+I11+I14+I17+I20+I23+I26+I29+I32+I35+I38+I41+I44+I47+I50+I53+I56+I59+I62+I65+I68+I71+I74+I77+I80+I83+I86+I89+I92+I95+I98+I101+I104+I107+I110+I113+I116+I119+I122+I125+I128</f>
        <v>0</v>
      </c>
    </row>
    <row r="11" spans="1:16" ht="12.75" customHeight="1" x14ac:dyDescent="0.2">
      <c r="A11" s="17" t="s">
        <v>47</v>
      </c>
      <c r="B11" s="22" t="s">
        <v>25</v>
      </c>
      <c r="C11" s="22" t="s">
        <v>602</v>
      </c>
      <c r="D11" s="17" t="s">
        <v>49</v>
      </c>
      <c r="E11" s="23" t="s">
        <v>603</v>
      </c>
      <c r="F11" s="24" t="s">
        <v>110</v>
      </c>
      <c r="G11" s="25">
        <v>5.0999999999999996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6" ht="25.5" customHeight="1" x14ac:dyDescent="0.2">
      <c r="A12" s="26" t="s">
        <v>52</v>
      </c>
      <c r="E12" s="27" t="s">
        <v>859</v>
      </c>
      <c r="H12" s="49"/>
    </row>
    <row r="13" spans="1:16" ht="12.75" customHeight="1" x14ac:dyDescent="0.2">
      <c r="A13" s="30" t="s">
        <v>54</v>
      </c>
      <c r="E13" s="29" t="s">
        <v>860</v>
      </c>
      <c r="H13" s="49"/>
    </row>
    <row r="14" spans="1:16" ht="12.75" customHeight="1" x14ac:dyDescent="0.2">
      <c r="A14" s="17" t="s">
        <v>47</v>
      </c>
      <c r="B14" s="22" t="s">
        <v>27</v>
      </c>
      <c r="C14" s="22" t="s">
        <v>157</v>
      </c>
      <c r="D14" s="17" t="s">
        <v>49</v>
      </c>
      <c r="E14" s="23" t="s">
        <v>158</v>
      </c>
      <c r="F14" s="24" t="s">
        <v>110</v>
      </c>
      <c r="G14" s="25">
        <v>192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6" ht="25.5" customHeight="1" x14ac:dyDescent="0.2">
      <c r="A15" s="26" t="s">
        <v>52</v>
      </c>
      <c r="E15" s="27" t="s">
        <v>861</v>
      </c>
      <c r="H15" s="49"/>
    </row>
    <row r="16" spans="1:16" ht="12.75" customHeight="1" x14ac:dyDescent="0.2">
      <c r="A16" s="30" t="s">
        <v>54</v>
      </c>
      <c r="E16" s="29" t="s">
        <v>862</v>
      </c>
      <c r="H16" s="49"/>
    </row>
    <row r="17" spans="1:16" ht="12.75" customHeight="1" x14ac:dyDescent="0.2">
      <c r="A17" s="17" t="s">
        <v>47</v>
      </c>
      <c r="B17" s="22" t="s">
        <v>26</v>
      </c>
      <c r="C17" s="22" t="s">
        <v>668</v>
      </c>
      <c r="D17" s="17" t="s">
        <v>49</v>
      </c>
      <c r="E17" s="23" t="s">
        <v>669</v>
      </c>
      <c r="F17" s="24" t="s">
        <v>110</v>
      </c>
      <c r="G17" s="25">
        <v>139.19999999999999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6" ht="25.5" customHeight="1" x14ac:dyDescent="0.2">
      <c r="A18" s="26" t="s">
        <v>52</v>
      </c>
      <c r="E18" s="27" t="s">
        <v>863</v>
      </c>
      <c r="H18" s="49"/>
    </row>
    <row r="19" spans="1:16" ht="12.75" customHeight="1" x14ac:dyDescent="0.2">
      <c r="A19" s="30" t="s">
        <v>54</v>
      </c>
      <c r="E19" s="29" t="s">
        <v>864</v>
      </c>
      <c r="H19" s="49"/>
    </row>
    <row r="20" spans="1:16" ht="12.75" customHeight="1" x14ac:dyDescent="0.2">
      <c r="A20" s="17" t="s">
        <v>47</v>
      </c>
      <c r="B20" s="22" t="s">
        <v>35</v>
      </c>
      <c r="C20" s="22" t="s">
        <v>614</v>
      </c>
      <c r="D20" s="17" t="s">
        <v>49</v>
      </c>
      <c r="E20" s="23" t="s">
        <v>615</v>
      </c>
      <c r="F20" s="24" t="s">
        <v>110</v>
      </c>
      <c r="G20" s="25">
        <v>5.0999999999999996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6" ht="25.5" customHeight="1" x14ac:dyDescent="0.2">
      <c r="A21" s="26" t="s">
        <v>52</v>
      </c>
      <c r="E21" s="27" t="s">
        <v>859</v>
      </c>
      <c r="H21" s="49"/>
    </row>
    <row r="22" spans="1:16" ht="12.75" customHeight="1" x14ac:dyDescent="0.2">
      <c r="A22" s="30" t="s">
        <v>54</v>
      </c>
      <c r="E22" s="29" t="s">
        <v>860</v>
      </c>
      <c r="H22" s="49"/>
    </row>
    <row r="23" spans="1:16" ht="12.75" customHeight="1" x14ac:dyDescent="0.2">
      <c r="A23" s="17" t="s">
        <v>47</v>
      </c>
      <c r="B23" s="22" t="s">
        <v>37</v>
      </c>
      <c r="C23" s="22" t="s">
        <v>168</v>
      </c>
      <c r="D23" s="17" t="s">
        <v>49</v>
      </c>
      <c r="E23" s="23" t="s">
        <v>169</v>
      </c>
      <c r="F23" s="24" t="s">
        <v>110</v>
      </c>
      <c r="G23" s="25">
        <v>7.9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6" ht="25.5" customHeight="1" x14ac:dyDescent="0.2">
      <c r="A24" s="26" t="s">
        <v>52</v>
      </c>
      <c r="E24" s="27" t="s">
        <v>865</v>
      </c>
      <c r="H24" s="49"/>
    </row>
    <row r="25" spans="1:16" ht="12.75" customHeight="1" x14ac:dyDescent="0.2">
      <c r="A25" s="30" t="s">
        <v>54</v>
      </c>
      <c r="E25" s="29" t="s">
        <v>866</v>
      </c>
      <c r="H25" s="49"/>
    </row>
    <row r="26" spans="1:16" ht="12.75" customHeight="1" x14ac:dyDescent="0.2">
      <c r="A26" s="17" t="s">
        <v>47</v>
      </c>
      <c r="B26" s="22" t="s">
        <v>39</v>
      </c>
      <c r="C26" s="22" t="s">
        <v>172</v>
      </c>
      <c r="D26" s="17" t="s">
        <v>49</v>
      </c>
      <c r="E26" s="23" t="s">
        <v>173</v>
      </c>
      <c r="F26" s="24" t="s">
        <v>174</v>
      </c>
      <c r="G26" s="25">
        <v>20</v>
      </c>
      <c r="H26" s="48"/>
      <c r="I26" s="25">
        <f>ROUND(ROUND(H26,1)*ROUND(G26,1),1)</f>
        <v>0</v>
      </c>
      <c r="O26">
        <f>(I26*21)/100</f>
        <v>0</v>
      </c>
      <c r="P26" t="s">
        <v>27</v>
      </c>
    </row>
    <row r="27" spans="1:16" ht="12.75" customHeight="1" x14ac:dyDescent="0.2">
      <c r="A27" s="26" t="s">
        <v>52</v>
      </c>
      <c r="E27" s="27" t="s">
        <v>175</v>
      </c>
      <c r="H27" s="49"/>
    </row>
    <row r="28" spans="1:16" ht="12.75" customHeight="1" x14ac:dyDescent="0.2">
      <c r="A28" s="30" t="s">
        <v>54</v>
      </c>
      <c r="E28" s="29" t="s">
        <v>49</v>
      </c>
      <c r="H28" s="49"/>
    </row>
    <row r="29" spans="1:16" ht="12.75" customHeight="1" x14ac:dyDescent="0.2">
      <c r="A29" s="17" t="s">
        <v>47</v>
      </c>
      <c r="B29" s="22" t="s">
        <v>66</v>
      </c>
      <c r="C29" s="22" t="s">
        <v>177</v>
      </c>
      <c r="D29" s="17" t="s">
        <v>49</v>
      </c>
      <c r="E29" s="23" t="s">
        <v>178</v>
      </c>
      <c r="F29" s="24" t="s">
        <v>179</v>
      </c>
      <c r="G29" s="25">
        <v>20</v>
      </c>
      <c r="H29" s="48"/>
      <c r="I29" s="25">
        <f>ROUND(ROUND(H29,1)*ROUND(G29,1),1)</f>
        <v>0</v>
      </c>
      <c r="O29">
        <f>(I29*21)/100</f>
        <v>0</v>
      </c>
      <c r="P29" t="s">
        <v>27</v>
      </c>
    </row>
    <row r="30" spans="1:16" ht="12.75" customHeight="1" x14ac:dyDescent="0.2">
      <c r="A30" s="26" t="s">
        <v>52</v>
      </c>
      <c r="E30" s="27" t="s">
        <v>175</v>
      </c>
      <c r="H30" s="49"/>
    </row>
    <row r="31" spans="1:16" ht="12.75" customHeight="1" x14ac:dyDescent="0.2">
      <c r="A31" s="30" t="s">
        <v>54</v>
      </c>
      <c r="E31" s="29" t="s">
        <v>49</v>
      </c>
      <c r="H31" s="49"/>
    </row>
    <row r="32" spans="1:16" ht="12.75" customHeight="1" x14ac:dyDescent="0.2">
      <c r="A32" s="17" t="s">
        <v>47</v>
      </c>
      <c r="B32" s="22" t="s">
        <v>69</v>
      </c>
      <c r="C32" s="22" t="s">
        <v>181</v>
      </c>
      <c r="D32" s="17" t="s">
        <v>49</v>
      </c>
      <c r="E32" s="23" t="s">
        <v>182</v>
      </c>
      <c r="F32" s="24" t="s">
        <v>183</v>
      </c>
      <c r="G32" s="25">
        <v>3.3</v>
      </c>
      <c r="H32" s="48"/>
      <c r="I32" s="25">
        <f>ROUND(ROUND(H32,1)*ROUND(G32,1),1)</f>
        <v>0</v>
      </c>
      <c r="O32">
        <f>(I32*21)/100</f>
        <v>0</v>
      </c>
      <c r="P32" t="s">
        <v>27</v>
      </c>
    </row>
    <row r="33" spans="1:16" ht="25.5" customHeight="1" x14ac:dyDescent="0.2">
      <c r="A33" s="26" t="s">
        <v>52</v>
      </c>
      <c r="E33" s="27" t="s">
        <v>867</v>
      </c>
      <c r="H33" s="49"/>
    </row>
    <row r="34" spans="1:16" ht="12.75" customHeight="1" x14ac:dyDescent="0.2">
      <c r="A34" s="30" t="s">
        <v>54</v>
      </c>
      <c r="E34" s="29" t="s">
        <v>618</v>
      </c>
      <c r="H34" s="49"/>
    </row>
    <row r="35" spans="1:16" ht="12.75" customHeight="1" x14ac:dyDescent="0.2">
      <c r="A35" s="17" t="s">
        <v>47</v>
      </c>
      <c r="B35" s="22" t="s">
        <v>42</v>
      </c>
      <c r="C35" s="22" t="s">
        <v>187</v>
      </c>
      <c r="D35" s="17" t="s">
        <v>49</v>
      </c>
      <c r="E35" s="23" t="s">
        <v>188</v>
      </c>
      <c r="F35" s="24" t="s">
        <v>189</v>
      </c>
      <c r="G35" s="25">
        <v>32.6</v>
      </c>
      <c r="H35" s="48"/>
      <c r="I35" s="25">
        <f>ROUND(ROUND(H35,1)*ROUND(G35,1),1)</f>
        <v>0</v>
      </c>
      <c r="O35">
        <f>(I35*21)/100</f>
        <v>0</v>
      </c>
      <c r="P35" t="s">
        <v>27</v>
      </c>
    </row>
    <row r="36" spans="1:16" ht="12.75" customHeight="1" x14ac:dyDescent="0.2">
      <c r="A36" s="26" t="s">
        <v>52</v>
      </c>
      <c r="E36" s="27" t="s">
        <v>190</v>
      </c>
      <c r="H36" s="49"/>
    </row>
    <row r="37" spans="1:16" ht="12.75" customHeight="1" x14ac:dyDescent="0.2">
      <c r="A37" s="30" t="s">
        <v>54</v>
      </c>
      <c r="E37" s="29" t="s">
        <v>49</v>
      </c>
      <c r="H37" s="49"/>
    </row>
    <row r="38" spans="1:16" ht="12.75" customHeight="1" x14ac:dyDescent="0.2">
      <c r="A38" s="17" t="s">
        <v>47</v>
      </c>
      <c r="B38" s="22" t="s">
        <v>44</v>
      </c>
      <c r="C38" s="22" t="s">
        <v>671</v>
      </c>
      <c r="D38" s="17" t="s">
        <v>49</v>
      </c>
      <c r="E38" s="23" t="s">
        <v>672</v>
      </c>
      <c r="F38" s="24" t="s">
        <v>189</v>
      </c>
      <c r="G38" s="25">
        <v>79.5</v>
      </c>
      <c r="H38" s="48"/>
      <c r="I38" s="25">
        <f>ROUND(ROUND(H38,1)*ROUND(G38,1),1)</f>
        <v>0</v>
      </c>
      <c r="O38">
        <f>(I38*21)/100</f>
        <v>0</v>
      </c>
      <c r="P38" t="s">
        <v>27</v>
      </c>
    </row>
    <row r="39" spans="1:16" ht="25.5" customHeight="1" x14ac:dyDescent="0.2">
      <c r="A39" s="26" t="s">
        <v>52</v>
      </c>
      <c r="E39" s="27" t="s">
        <v>868</v>
      </c>
      <c r="H39" s="49"/>
    </row>
    <row r="40" spans="1:16" ht="12.75" customHeight="1" x14ac:dyDescent="0.2">
      <c r="A40" s="30" t="s">
        <v>54</v>
      </c>
      <c r="E40" s="29" t="s">
        <v>869</v>
      </c>
      <c r="H40" s="49"/>
    </row>
    <row r="41" spans="1:16" ht="12.75" customHeight="1" x14ac:dyDescent="0.2">
      <c r="A41" s="17" t="s">
        <v>47</v>
      </c>
      <c r="B41" s="22" t="s">
        <v>76</v>
      </c>
      <c r="C41" s="22" t="s">
        <v>210</v>
      </c>
      <c r="D41" s="17" t="s">
        <v>49</v>
      </c>
      <c r="E41" s="23" t="s">
        <v>211</v>
      </c>
      <c r="F41" s="24" t="s">
        <v>189</v>
      </c>
      <c r="G41" s="25">
        <v>79.5</v>
      </c>
      <c r="H41" s="48"/>
      <c r="I41" s="25">
        <f>ROUND(ROUND(H41,1)*ROUND(G41,1),1)</f>
        <v>0</v>
      </c>
      <c r="O41">
        <f>(I41*21)/100</f>
        <v>0</v>
      </c>
      <c r="P41" t="s">
        <v>27</v>
      </c>
    </row>
    <row r="42" spans="1:16" ht="12.75" customHeight="1" x14ac:dyDescent="0.2">
      <c r="A42" s="26" t="s">
        <v>52</v>
      </c>
      <c r="E42" s="27" t="s">
        <v>870</v>
      </c>
      <c r="H42" s="49"/>
    </row>
    <row r="43" spans="1:16" ht="12.75" customHeight="1" x14ac:dyDescent="0.2">
      <c r="A43" s="30" t="s">
        <v>54</v>
      </c>
      <c r="E43" s="29" t="s">
        <v>49</v>
      </c>
      <c r="H43" s="49"/>
    </row>
    <row r="44" spans="1:16" ht="12.75" customHeight="1" x14ac:dyDescent="0.2">
      <c r="A44" s="17" t="s">
        <v>47</v>
      </c>
      <c r="B44" s="22" t="s">
        <v>79</v>
      </c>
      <c r="C44" s="22" t="s">
        <v>673</v>
      </c>
      <c r="D44" s="17" t="s">
        <v>49</v>
      </c>
      <c r="E44" s="23" t="s">
        <v>674</v>
      </c>
      <c r="F44" s="24" t="s">
        <v>189</v>
      </c>
      <c r="G44" s="25">
        <v>85.5</v>
      </c>
      <c r="H44" s="48"/>
      <c r="I44" s="25">
        <f>ROUND(ROUND(H44,1)*ROUND(G44,1),1)</f>
        <v>0</v>
      </c>
      <c r="O44">
        <f>(I44*21)/100</f>
        <v>0</v>
      </c>
      <c r="P44" t="s">
        <v>27</v>
      </c>
    </row>
    <row r="45" spans="1:16" ht="25.5" customHeight="1" x14ac:dyDescent="0.2">
      <c r="A45" s="26" t="s">
        <v>52</v>
      </c>
      <c r="E45" s="27" t="s">
        <v>868</v>
      </c>
      <c r="H45" s="49"/>
    </row>
    <row r="46" spans="1:16" ht="12.75" customHeight="1" x14ac:dyDescent="0.2">
      <c r="A46" s="30" t="s">
        <v>54</v>
      </c>
      <c r="E46" s="29" t="s">
        <v>871</v>
      </c>
      <c r="H46" s="49"/>
    </row>
    <row r="47" spans="1:16" ht="12.75" customHeight="1" x14ac:dyDescent="0.2">
      <c r="A47" s="17" t="s">
        <v>47</v>
      </c>
      <c r="B47" s="22" t="s">
        <v>82</v>
      </c>
      <c r="C47" s="22" t="s">
        <v>218</v>
      </c>
      <c r="D47" s="17" t="s">
        <v>49</v>
      </c>
      <c r="E47" s="23" t="s">
        <v>219</v>
      </c>
      <c r="F47" s="24" t="s">
        <v>189</v>
      </c>
      <c r="G47" s="25">
        <v>85.5</v>
      </c>
      <c r="H47" s="48"/>
      <c r="I47" s="25">
        <f>ROUND(ROUND(H47,1)*ROUND(G47,1),1)</f>
        <v>0</v>
      </c>
      <c r="O47">
        <f>(I47*21)/100</f>
        <v>0</v>
      </c>
      <c r="P47" t="s">
        <v>27</v>
      </c>
    </row>
    <row r="48" spans="1:16" ht="12.75" customHeight="1" x14ac:dyDescent="0.2">
      <c r="A48" s="26" t="s">
        <v>52</v>
      </c>
      <c r="E48" s="27" t="s">
        <v>870</v>
      </c>
      <c r="H48" s="49"/>
    </row>
    <row r="49" spans="1:16" ht="12.75" customHeight="1" x14ac:dyDescent="0.2">
      <c r="A49" s="30" t="s">
        <v>54</v>
      </c>
      <c r="E49" s="29" t="s">
        <v>49</v>
      </c>
      <c r="H49" s="49"/>
    </row>
    <row r="50" spans="1:16" ht="12.75" customHeight="1" x14ac:dyDescent="0.2">
      <c r="A50" s="17" t="s">
        <v>47</v>
      </c>
      <c r="B50" s="22" t="s">
        <v>85</v>
      </c>
      <c r="C50" s="22" t="s">
        <v>221</v>
      </c>
      <c r="D50" s="17" t="s">
        <v>49</v>
      </c>
      <c r="E50" s="23" t="s">
        <v>222</v>
      </c>
      <c r="F50" s="24" t="s">
        <v>189</v>
      </c>
      <c r="G50" s="25">
        <v>9.9</v>
      </c>
      <c r="H50" s="48"/>
      <c r="I50" s="25">
        <f>ROUND(ROUND(H50,1)*ROUND(G50,1),1)</f>
        <v>0</v>
      </c>
      <c r="O50">
        <f>(I50*21)/100</f>
        <v>0</v>
      </c>
      <c r="P50" t="s">
        <v>27</v>
      </c>
    </row>
    <row r="51" spans="1:16" ht="25.5" customHeight="1" x14ac:dyDescent="0.2">
      <c r="A51" s="26" t="s">
        <v>52</v>
      </c>
      <c r="E51" s="27" t="s">
        <v>872</v>
      </c>
      <c r="H51" s="49"/>
    </row>
    <row r="52" spans="1:16" ht="12.75" customHeight="1" x14ac:dyDescent="0.2">
      <c r="A52" s="30" t="s">
        <v>54</v>
      </c>
      <c r="E52" s="29" t="s">
        <v>873</v>
      </c>
      <c r="H52" s="49"/>
    </row>
    <row r="53" spans="1:16" ht="12.75" customHeight="1" x14ac:dyDescent="0.2">
      <c r="A53" s="17" t="s">
        <v>47</v>
      </c>
      <c r="B53" s="22" t="s">
        <v>88</v>
      </c>
      <c r="C53" s="22" t="s">
        <v>225</v>
      </c>
      <c r="D53" s="17" t="s">
        <v>18</v>
      </c>
      <c r="E53" s="23" t="s">
        <v>226</v>
      </c>
      <c r="F53" s="24" t="s">
        <v>189</v>
      </c>
      <c r="G53" s="25">
        <v>23.8</v>
      </c>
      <c r="H53" s="48"/>
      <c r="I53" s="25">
        <f>ROUND(ROUND(H53,1)*ROUND(G53,1),1)</f>
        <v>0</v>
      </c>
      <c r="O53">
        <f>(I53*21)/100</f>
        <v>0</v>
      </c>
      <c r="P53" t="s">
        <v>27</v>
      </c>
    </row>
    <row r="54" spans="1:16" ht="25.5" customHeight="1" x14ac:dyDescent="0.2">
      <c r="A54" s="26" t="s">
        <v>52</v>
      </c>
      <c r="E54" s="27" t="s">
        <v>872</v>
      </c>
      <c r="H54" s="49"/>
    </row>
    <row r="55" spans="1:16" ht="12.75" customHeight="1" x14ac:dyDescent="0.2">
      <c r="A55" s="30" t="s">
        <v>54</v>
      </c>
      <c r="E55" s="29" t="s">
        <v>874</v>
      </c>
      <c r="H55" s="49"/>
    </row>
    <row r="56" spans="1:16" ht="12.75" customHeight="1" x14ac:dyDescent="0.2">
      <c r="A56" s="17" t="s">
        <v>47</v>
      </c>
      <c r="B56" s="22" t="s">
        <v>91</v>
      </c>
      <c r="C56" s="22" t="s">
        <v>225</v>
      </c>
      <c r="D56" s="17" t="s">
        <v>228</v>
      </c>
      <c r="E56" s="23" t="s">
        <v>226</v>
      </c>
      <c r="F56" s="24" t="s">
        <v>189</v>
      </c>
      <c r="G56" s="25">
        <v>4.0999999999999996</v>
      </c>
      <c r="H56" s="48"/>
      <c r="I56" s="25">
        <f>ROUND(ROUND(H56,1)*ROUND(G56,1),1)</f>
        <v>0</v>
      </c>
      <c r="O56">
        <f>(I56*21)/100</f>
        <v>0</v>
      </c>
      <c r="P56" t="s">
        <v>27</v>
      </c>
    </row>
    <row r="57" spans="1:16" ht="25.5" customHeight="1" x14ac:dyDescent="0.2">
      <c r="A57" s="26" t="s">
        <v>52</v>
      </c>
      <c r="E57" s="27" t="s">
        <v>229</v>
      </c>
      <c r="H57" s="49"/>
    </row>
    <row r="58" spans="1:16" ht="12.75" customHeight="1" x14ac:dyDescent="0.2">
      <c r="A58" s="30" t="s">
        <v>54</v>
      </c>
      <c r="E58" s="29" t="s">
        <v>875</v>
      </c>
      <c r="H58" s="49"/>
    </row>
    <row r="59" spans="1:16" ht="12.75" customHeight="1" x14ac:dyDescent="0.2">
      <c r="A59" s="17" t="s">
        <v>47</v>
      </c>
      <c r="B59" s="22" t="s">
        <v>94</v>
      </c>
      <c r="C59" s="22" t="s">
        <v>232</v>
      </c>
      <c r="D59" s="17" t="s">
        <v>49</v>
      </c>
      <c r="E59" s="23" t="s">
        <v>233</v>
      </c>
      <c r="F59" s="24" t="s">
        <v>110</v>
      </c>
      <c r="G59" s="25">
        <v>454.7</v>
      </c>
      <c r="H59" s="48"/>
      <c r="I59" s="25">
        <f>ROUND(ROUND(H59,1)*ROUND(G59,1),1)</f>
        <v>0</v>
      </c>
      <c r="O59">
        <f>(I59*21)/100</f>
        <v>0</v>
      </c>
      <c r="P59" t="s">
        <v>27</v>
      </c>
    </row>
    <row r="60" spans="1:16" ht="25.5" customHeight="1" x14ac:dyDescent="0.2">
      <c r="A60" s="26" t="s">
        <v>52</v>
      </c>
      <c r="E60" s="27" t="s">
        <v>876</v>
      </c>
      <c r="H60" s="49"/>
    </row>
    <row r="61" spans="1:16" ht="12.75" customHeight="1" x14ac:dyDescent="0.2">
      <c r="A61" s="30" t="s">
        <v>54</v>
      </c>
      <c r="E61" s="29" t="s">
        <v>877</v>
      </c>
      <c r="H61" s="49"/>
    </row>
    <row r="62" spans="1:16" ht="12.75" customHeight="1" x14ac:dyDescent="0.2">
      <c r="A62" s="17" t="s">
        <v>47</v>
      </c>
      <c r="B62" s="22" t="s">
        <v>97</v>
      </c>
      <c r="C62" s="22" t="s">
        <v>236</v>
      </c>
      <c r="D62" s="17" t="s">
        <v>49</v>
      </c>
      <c r="E62" s="23" t="s">
        <v>237</v>
      </c>
      <c r="F62" s="24" t="s">
        <v>110</v>
      </c>
      <c r="G62" s="25">
        <v>454.7</v>
      </c>
      <c r="H62" s="48"/>
      <c r="I62" s="25">
        <f>ROUND(ROUND(H62,1)*ROUND(G62,1),1)</f>
        <v>0</v>
      </c>
      <c r="O62">
        <f>(I62*21)/100</f>
        <v>0</v>
      </c>
      <c r="P62" t="s">
        <v>27</v>
      </c>
    </row>
    <row r="63" spans="1:16" ht="25.5" customHeight="1" x14ac:dyDescent="0.2">
      <c r="A63" s="26" t="s">
        <v>52</v>
      </c>
      <c r="E63" s="27" t="s">
        <v>876</v>
      </c>
      <c r="H63" s="49"/>
    </row>
    <row r="64" spans="1:16" ht="12.75" customHeight="1" x14ac:dyDescent="0.2">
      <c r="A64" s="30" t="s">
        <v>54</v>
      </c>
      <c r="E64" s="29" t="s">
        <v>877</v>
      </c>
      <c r="H64" s="49"/>
    </row>
    <row r="65" spans="1:16" ht="12.75" customHeight="1" x14ac:dyDescent="0.2">
      <c r="A65" s="17" t="s">
        <v>47</v>
      </c>
      <c r="B65" s="22" t="s">
        <v>100</v>
      </c>
      <c r="C65" s="22" t="s">
        <v>623</v>
      </c>
      <c r="D65" s="17" t="s">
        <v>49</v>
      </c>
      <c r="E65" s="23" t="s">
        <v>624</v>
      </c>
      <c r="F65" s="24" t="s">
        <v>189</v>
      </c>
      <c r="G65" s="25">
        <v>165</v>
      </c>
      <c r="H65" s="48"/>
      <c r="I65" s="25">
        <f>ROUND(ROUND(H65,1)*ROUND(G65,1),1)</f>
        <v>0</v>
      </c>
      <c r="O65">
        <f>(I65*21)/100</f>
        <v>0</v>
      </c>
      <c r="P65" t="s">
        <v>27</v>
      </c>
    </row>
    <row r="66" spans="1:16" ht="25.5" customHeight="1" x14ac:dyDescent="0.2">
      <c r="A66" s="26" t="s">
        <v>52</v>
      </c>
      <c r="E66" s="27" t="s">
        <v>878</v>
      </c>
      <c r="H66" s="49"/>
    </row>
    <row r="67" spans="1:16" ht="12.75" customHeight="1" x14ac:dyDescent="0.2">
      <c r="A67" s="30" t="s">
        <v>54</v>
      </c>
      <c r="E67" s="29" t="s">
        <v>879</v>
      </c>
      <c r="H67" s="49"/>
    </row>
    <row r="68" spans="1:16" ht="12.75" customHeight="1" x14ac:dyDescent="0.2">
      <c r="A68" s="17" t="s">
        <v>47</v>
      </c>
      <c r="B68" s="22" t="s">
        <v>167</v>
      </c>
      <c r="C68" s="22" t="s">
        <v>880</v>
      </c>
      <c r="D68" s="17" t="s">
        <v>49</v>
      </c>
      <c r="E68" s="23" t="s">
        <v>881</v>
      </c>
      <c r="F68" s="24" t="s">
        <v>189</v>
      </c>
      <c r="G68" s="25">
        <v>37.799999999999997</v>
      </c>
      <c r="H68" s="48"/>
      <c r="I68" s="25">
        <f>ROUND(ROUND(H68,1)*ROUND(G68,1),1)</f>
        <v>0</v>
      </c>
      <c r="O68">
        <f>(I68*21)/100</f>
        <v>0</v>
      </c>
      <c r="P68" t="s">
        <v>27</v>
      </c>
    </row>
    <row r="69" spans="1:16" ht="25.5" customHeight="1" x14ac:dyDescent="0.2">
      <c r="A69" s="26" t="s">
        <v>52</v>
      </c>
      <c r="E69" s="27" t="s">
        <v>878</v>
      </c>
      <c r="H69" s="49"/>
    </row>
    <row r="70" spans="1:16" ht="12.75" customHeight="1" x14ac:dyDescent="0.2">
      <c r="A70" s="30" t="s">
        <v>54</v>
      </c>
      <c r="E70" s="29" t="s">
        <v>882</v>
      </c>
      <c r="H70" s="49"/>
    </row>
    <row r="71" spans="1:16" ht="12.75" customHeight="1" x14ac:dyDescent="0.2">
      <c r="A71" s="17" t="s">
        <v>47</v>
      </c>
      <c r="B71" s="22" t="s">
        <v>171</v>
      </c>
      <c r="C71" s="22" t="s">
        <v>883</v>
      </c>
      <c r="D71" s="17" t="s">
        <v>18</v>
      </c>
      <c r="E71" s="23" t="s">
        <v>884</v>
      </c>
      <c r="F71" s="24" t="s">
        <v>189</v>
      </c>
      <c r="G71" s="25">
        <v>32.6</v>
      </c>
      <c r="H71" s="48"/>
      <c r="I71" s="25">
        <f>ROUND(ROUND(H71,1)*ROUND(G71,1),1)</f>
        <v>0</v>
      </c>
      <c r="O71">
        <f>(I71*21)/100</f>
        <v>0</v>
      </c>
      <c r="P71" t="s">
        <v>27</v>
      </c>
    </row>
    <row r="72" spans="1:16" ht="25.5" customHeight="1" x14ac:dyDescent="0.2">
      <c r="A72" s="26" t="s">
        <v>52</v>
      </c>
      <c r="E72" s="27" t="s">
        <v>885</v>
      </c>
      <c r="H72" s="49"/>
    </row>
    <row r="73" spans="1:16" ht="12.75" customHeight="1" x14ac:dyDescent="0.2">
      <c r="A73" s="30" t="s">
        <v>54</v>
      </c>
      <c r="E73" s="29" t="s">
        <v>886</v>
      </c>
      <c r="H73" s="49"/>
    </row>
    <row r="74" spans="1:16" ht="12.75" customHeight="1" x14ac:dyDescent="0.2">
      <c r="A74" s="17" t="s">
        <v>47</v>
      </c>
      <c r="B74" s="22" t="s">
        <v>176</v>
      </c>
      <c r="C74" s="22" t="s">
        <v>883</v>
      </c>
      <c r="D74" s="17" t="s">
        <v>228</v>
      </c>
      <c r="E74" s="23" t="s">
        <v>884</v>
      </c>
      <c r="F74" s="24" t="s">
        <v>189</v>
      </c>
      <c r="G74" s="25">
        <v>56</v>
      </c>
      <c r="H74" s="48"/>
      <c r="I74" s="25">
        <f>ROUND(ROUND(H74,1)*ROUND(G74,1),1)</f>
        <v>0</v>
      </c>
      <c r="O74">
        <f>(I74*21)/100</f>
        <v>0</v>
      </c>
      <c r="P74" t="s">
        <v>27</v>
      </c>
    </row>
    <row r="75" spans="1:16" ht="25.5" customHeight="1" x14ac:dyDescent="0.2">
      <c r="A75" s="26" t="s">
        <v>52</v>
      </c>
      <c r="E75" s="27" t="s">
        <v>887</v>
      </c>
      <c r="H75" s="49"/>
    </row>
    <row r="76" spans="1:16" ht="12.75" customHeight="1" x14ac:dyDescent="0.2">
      <c r="A76" s="30" t="s">
        <v>54</v>
      </c>
      <c r="E76" s="29" t="s">
        <v>888</v>
      </c>
      <c r="H76" s="49"/>
    </row>
    <row r="77" spans="1:16" ht="12.75" customHeight="1" x14ac:dyDescent="0.2">
      <c r="A77" s="17" t="s">
        <v>47</v>
      </c>
      <c r="B77" s="22" t="s">
        <v>180</v>
      </c>
      <c r="C77" s="22" t="s">
        <v>249</v>
      </c>
      <c r="D77" s="17" t="s">
        <v>49</v>
      </c>
      <c r="E77" s="23" t="s">
        <v>250</v>
      </c>
      <c r="F77" s="24" t="s">
        <v>189</v>
      </c>
      <c r="G77" s="25">
        <v>132.4</v>
      </c>
      <c r="H77" s="48"/>
      <c r="I77" s="25">
        <f>ROUND(ROUND(H77,1)*ROUND(G77,1),1)</f>
        <v>0</v>
      </c>
      <c r="O77">
        <f>(I77*21)/100</f>
        <v>0</v>
      </c>
      <c r="P77" t="s">
        <v>27</v>
      </c>
    </row>
    <row r="78" spans="1:16" ht="25.5" customHeight="1" x14ac:dyDescent="0.2">
      <c r="A78" s="26" t="s">
        <v>52</v>
      </c>
      <c r="E78" s="27" t="s">
        <v>889</v>
      </c>
      <c r="H78" s="49"/>
    </row>
    <row r="79" spans="1:16" ht="12.75" customHeight="1" x14ac:dyDescent="0.2">
      <c r="A79" s="30" t="s">
        <v>54</v>
      </c>
      <c r="E79" s="29" t="s">
        <v>890</v>
      </c>
      <c r="H79" s="49"/>
    </row>
    <row r="80" spans="1:16" ht="12.75" customHeight="1" x14ac:dyDescent="0.2">
      <c r="A80" s="17" t="s">
        <v>47</v>
      </c>
      <c r="B80" s="22" t="s">
        <v>186</v>
      </c>
      <c r="C80" s="22" t="s">
        <v>628</v>
      </c>
      <c r="D80" s="17" t="s">
        <v>49</v>
      </c>
      <c r="E80" s="23" t="s">
        <v>629</v>
      </c>
      <c r="F80" s="24" t="s">
        <v>189</v>
      </c>
      <c r="G80" s="25">
        <v>37.799999999999997</v>
      </c>
      <c r="H80" s="48"/>
      <c r="I80" s="25">
        <f>ROUND(ROUND(H80,1)*ROUND(G80,1),1)</f>
        <v>0</v>
      </c>
      <c r="O80">
        <f>(I80*21)/100</f>
        <v>0</v>
      </c>
      <c r="P80" t="s">
        <v>27</v>
      </c>
    </row>
    <row r="81" spans="1:16" ht="25.5" customHeight="1" x14ac:dyDescent="0.2">
      <c r="A81" s="26" t="s">
        <v>52</v>
      </c>
      <c r="E81" s="27" t="s">
        <v>885</v>
      </c>
      <c r="H81" s="49"/>
    </row>
    <row r="82" spans="1:16" ht="12.75" customHeight="1" x14ac:dyDescent="0.2">
      <c r="A82" s="30" t="s">
        <v>54</v>
      </c>
      <c r="E82" s="29" t="s">
        <v>882</v>
      </c>
      <c r="H82" s="49"/>
    </row>
    <row r="83" spans="1:16" ht="12.75" customHeight="1" x14ac:dyDescent="0.2">
      <c r="A83" s="17" t="s">
        <v>47</v>
      </c>
      <c r="B83" s="22" t="s">
        <v>191</v>
      </c>
      <c r="C83" s="22" t="s">
        <v>265</v>
      </c>
      <c r="D83" s="17" t="s">
        <v>18</v>
      </c>
      <c r="E83" s="23" t="s">
        <v>266</v>
      </c>
      <c r="F83" s="24" t="s">
        <v>189</v>
      </c>
      <c r="G83" s="25">
        <v>301.2</v>
      </c>
      <c r="H83" s="48"/>
      <c r="I83" s="25">
        <f>ROUND(ROUND(H83,1)*ROUND(G83,1),1)</f>
        <v>0</v>
      </c>
      <c r="O83">
        <f>(I83*21)/100</f>
        <v>0</v>
      </c>
      <c r="P83" t="s">
        <v>27</v>
      </c>
    </row>
    <row r="84" spans="1:16" ht="25.5" customHeight="1" x14ac:dyDescent="0.2">
      <c r="A84" s="26" t="s">
        <v>52</v>
      </c>
      <c r="E84" s="27" t="s">
        <v>680</v>
      </c>
      <c r="H84" s="49"/>
    </row>
    <row r="85" spans="1:16" ht="12.75" customHeight="1" x14ac:dyDescent="0.2">
      <c r="A85" s="30" t="s">
        <v>54</v>
      </c>
      <c r="E85" s="29" t="s">
        <v>891</v>
      </c>
      <c r="H85" s="49"/>
    </row>
    <row r="86" spans="1:16" ht="12.75" customHeight="1" x14ac:dyDescent="0.2">
      <c r="A86" s="17" t="s">
        <v>47</v>
      </c>
      <c r="B86" s="22" t="s">
        <v>196</v>
      </c>
      <c r="C86" s="22" t="s">
        <v>265</v>
      </c>
      <c r="D86" s="17" t="s">
        <v>228</v>
      </c>
      <c r="E86" s="23" t="s">
        <v>266</v>
      </c>
      <c r="F86" s="24" t="s">
        <v>189</v>
      </c>
      <c r="G86" s="25">
        <v>168.8</v>
      </c>
      <c r="H86" s="48"/>
      <c r="I86" s="25">
        <f>ROUND(ROUND(H86,1)*ROUND(G86,1),1)</f>
        <v>0</v>
      </c>
      <c r="O86">
        <f>(I86*21)/100</f>
        <v>0</v>
      </c>
      <c r="P86" t="s">
        <v>27</v>
      </c>
    </row>
    <row r="87" spans="1:16" ht="25.5" customHeight="1" x14ac:dyDescent="0.2">
      <c r="A87" s="26" t="s">
        <v>52</v>
      </c>
      <c r="E87" s="27" t="s">
        <v>682</v>
      </c>
      <c r="H87" s="49"/>
    </row>
    <row r="88" spans="1:16" ht="12.75" customHeight="1" x14ac:dyDescent="0.2">
      <c r="A88" s="30" t="s">
        <v>54</v>
      </c>
      <c r="E88" s="29" t="s">
        <v>892</v>
      </c>
      <c r="H88" s="49"/>
    </row>
    <row r="89" spans="1:16" ht="12.75" customHeight="1" x14ac:dyDescent="0.2">
      <c r="A89" s="17" t="s">
        <v>47</v>
      </c>
      <c r="B89" s="22" t="s">
        <v>200</v>
      </c>
      <c r="C89" s="22" t="s">
        <v>273</v>
      </c>
      <c r="D89" s="17" t="s">
        <v>49</v>
      </c>
      <c r="E89" s="23" t="s">
        <v>274</v>
      </c>
      <c r="F89" s="24" t="s">
        <v>275</v>
      </c>
      <c r="G89" s="25">
        <v>275.5</v>
      </c>
      <c r="H89" s="48"/>
      <c r="I89" s="25">
        <f>ROUND(ROUND(H89,1)*ROUND(G89,1),1)</f>
        <v>0</v>
      </c>
      <c r="O89">
        <f>(I89*21)/100</f>
        <v>0</v>
      </c>
      <c r="P89" t="s">
        <v>27</v>
      </c>
    </row>
    <row r="90" spans="1:16" ht="12.75" customHeight="1" x14ac:dyDescent="0.2">
      <c r="A90" s="26" t="s">
        <v>52</v>
      </c>
      <c r="E90" s="27" t="s">
        <v>276</v>
      </c>
      <c r="H90" s="49"/>
    </row>
    <row r="91" spans="1:16" ht="12.75" customHeight="1" x14ac:dyDescent="0.2">
      <c r="A91" s="30" t="s">
        <v>54</v>
      </c>
      <c r="E91" s="29" t="s">
        <v>893</v>
      </c>
      <c r="H91" s="49"/>
    </row>
    <row r="92" spans="1:16" ht="12.75" customHeight="1" x14ac:dyDescent="0.2">
      <c r="A92" s="17" t="s">
        <v>47</v>
      </c>
      <c r="B92" s="22" t="s">
        <v>204</v>
      </c>
      <c r="C92" s="22" t="s">
        <v>279</v>
      </c>
      <c r="D92" s="17" t="s">
        <v>49</v>
      </c>
      <c r="E92" s="23" t="s">
        <v>280</v>
      </c>
      <c r="F92" s="24" t="s">
        <v>189</v>
      </c>
      <c r="G92" s="25">
        <v>132.4</v>
      </c>
      <c r="H92" s="48"/>
      <c r="I92" s="25">
        <f>ROUND(ROUND(H92,1)*ROUND(G92,1),1)</f>
        <v>0</v>
      </c>
      <c r="O92">
        <f>(I92*21)/100</f>
        <v>0</v>
      </c>
      <c r="P92" t="s">
        <v>27</v>
      </c>
    </row>
    <row r="93" spans="1:16" ht="25.5" customHeight="1" x14ac:dyDescent="0.2">
      <c r="A93" s="26" t="s">
        <v>52</v>
      </c>
      <c r="E93" s="27" t="s">
        <v>894</v>
      </c>
      <c r="H93" s="49"/>
    </row>
    <row r="94" spans="1:16" ht="12.75" customHeight="1" x14ac:dyDescent="0.2">
      <c r="A94" s="30" t="s">
        <v>54</v>
      </c>
      <c r="E94" s="29" t="s">
        <v>890</v>
      </c>
      <c r="H94" s="49"/>
    </row>
    <row r="95" spans="1:16" ht="12.75" customHeight="1" x14ac:dyDescent="0.2">
      <c r="A95" s="17" t="s">
        <v>47</v>
      </c>
      <c r="B95" s="22" t="s">
        <v>209</v>
      </c>
      <c r="C95" s="22" t="s">
        <v>288</v>
      </c>
      <c r="D95" s="17" t="s">
        <v>18</v>
      </c>
      <c r="E95" s="23" t="s">
        <v>289</v>
      </c>
      <c r="F95" s="24" t="s">
        <v>189</v>
      </c>
      <c r="G95" s="25">
        <v>52</v>
      </c>
      <c r="H95" s="48"/>
      <c r="I95" s="25">
        <f>ROUND(ROUND(H95,1)*ROUND(G95,1),1)</f>
        <v>0</v>
      </c>
      <c r="O95">
        <f>(I95*21)/100</f>
        <v>0</v>
      </c>
      <c r="P95" t="s">
        <v>27</v>
      </c>
    </row>
    <row r="96" spans="1:16" ht="25.5" customHeight="1" x14ac:dyDescent="0.2">
      <c r="A96" s="26" t="s">
        <v>52</v>
      </c>
      <c r="E96" s="27" t="s">
        <v>895</v>
      </c>
      <c r="H96" s="49"/>
    </row>
    <row r="97" spans="1:16" ht="12.75" customHeight="1" x14ac:dyDescent="0.2">
      <c r="A97" s="30" t="s">
        <v>54</v>
      </c>
      <c r="E97" s="29" t="s">
        <v>896</v>
      </c>
      <c r="H97" s="49"/>
    </row>
    <row r="98" spans="1:16" ht="12.75" customHeight="1" x14ac:dyDescent="0.2">
      <c r="A98" s="17" t="s">
        <v>292</v>
      </c>
      <c r="B98" s="22" t="s">
        <v>220</v>
      </c>
      <c r="C98" s="22" t="s">
        <v>897</v>
      </c>
      <c r="D98" s="17" t="s">
        <v>49</v>
      </c>
      <c r="E98" s="23" t="s">
        <v>898</v>
      </c>
      <c r="F98" s="24" t="s">
        <v>275</v>
      </c>
      <c r="G98" s="25">
        <v>104</v>
      </c>
      <c r="H98" s="48"/>
      <c r="I98" s="25">
        <f>ROUND(ROUND(H98,1)*ROUND(G98,1),1)</f>
        <v>0</v>
      </c>
      <c r="O98">
        <f>(I98*21)/100</f>
        <v>0</v>
      </c>
      <c r="P98" t="s">
        <v>27</v>
      </c>
    </row>
    <row r="99" spans="1:16" ht="12.75" customHeight="1" x14ac:dyDescent="0.2">
      <c r="A99" s="26" t="s">
        <v>52</v>
      </c>
      <c r="E99" s="27" t="s">
        <v>899</v>
      </c>
      <c r="H99" s="49"/>
    </row>
    <row r="100" spans="1:16" ht="12.75" customHeight="1" x14ac:dyDescent="0.2">
      <c r="A100" s="30" t="s">
        <v>54</v>
      </c>
      <c r="E100" s="29" t="s">
        <v>900</v>
      </c>
      <c r="H100" s="49"/>
    </row>
    <row r="101" spans="1:16" ht="12.75" customHeight="1" x14ac:dyDescent="0.2">
      <c r="A101" s="17" t="s">
        <v>47</v>
      </c>
      <c r="B101" s="22" t="s">
        <v>213</v>
      </c>
      <c r="C101" s="22" t="s">
        <v>288</v>
      </c>
      <c r="D101" s="17" t="s">
        <v>228</v>
      </c>
      <c r="E101" s="23" t="s">
        <v>289</v>
      </c>
      <c r="F101" s="24" t="s">
        <v>189</v>
      </c>
      <c r="G101" s="25">
        <v>3.6</v>
      </c>
      <c r="H101" s="48"/>
      <c r="I101" s="25">
        <f>ROUND(ROUND(H101,1)*ROUND(G101,1),1)</f>
        <v>0</v>
      </c>
      <c r="O101">
        <f>(I101*21)/100</f>
        <v>0</v>
      </c>
      <c r="P101" t="s">
        <v>27</v>
      </c>
    </row>
    <row r="102" spans="1:16" ht="25.5" customHeight="1" x14ac:dyDescent="0.2">
      <c r="A102" s="26" t="s">
        <v>52</v>
      </c>
      <c r="E102" s="27" t="s">
        <v>299</v>
      </c>
      <c r="H102" s="49"/>
    </row>
    <row r="103" spans="1:16" ht="12.75" customHeight="1" x14ac:dyDescent="0.2">
      <c r="A103" s="30" t="s">
        <v>54</v>
      </c>
      <c r="E103" s="29" t="s">
        <v>901</v>
      </c>
      <c r="H103" s="49"/>
    </row>
    <row r="104" spans="1:16" ht="12.75" customHeight="1" x14ac:dyDescent="0.2">
      <c r="A104" s="17" t="s">
        <v>292</v>
      </c>
      <c r="B104" s="22" t="s">
        <v>224</v>
      </c>
      <c r="C104" s="22" t="s">
        <v>302</v>
      </c>
      <c r="D104" s="17" t="s">
        <v>49</v>
      </c>
      <c r="E104" s="23" t="s">
        <v>303</v>
      </c>
      <c r="F104" s="24" t="s">
        <v>275</v>
      </c>
      <c r="G104" s="25">
        <v>6.7</v>
      </c>
      <c r="H104" s="48"/>
      <c r="I104" s="25">
        <f>ROUND(ROUND(H104,1)*ROUND(G104,1),1)</f>
        <v>0</v>
      </c>
      <c r="O104">
        <f>(I104*21)/100</f>
        <v>0</v>
      </c>
      <c r="P104" t="s">
        <v>27</v>
      </c>
    </row>
    <row r="105" spans="1:16" ht="12.75" customHeight="1" x14ac:dyDescent="0.2">
      <c r="A105" s="26" t="s">
        <v>52</v>
      </c>
      <c r="E105" s="27" t="s">
        <v>304</v>
      </c>
      <c r="H105" s="49"/>
    </row>
    <row r="106" spans="1:16" ht="12.75" customHeight="1" x14ac:dyDescent="0.2">
      <c r="A106" s="30" t="s">
        <v>54</v>
      </c>
      <c r="E106" s="29" t="s">
        <v>902</v>
      </c>
      <c r="H106" s="49"/>
    </row>
    <row r="107" spans="1:16" ht="12.75" customHeight="1" x14ac:dyDescent="0.2">
      <c r="A107" s="17" t="s">
        <v>47</v>
      </c>
      <c r="B107" s="22" t="s">
        <v>217</v>
      </c>
      <c r="C107" s="22" t="s">
        <v>288</v>
      </c>
      <c r="D107" s="17" t="s">
        <v>903</v>
      </c>
      <c r="E107" s="23" t="s">
        <v>289</v>
      </c>
      <c r="F107" s="24" t="s">
        <v>189</v>
      </c>
      <c r="G107" s="25">
        <v>56</v>
      </c>
      <c r="H107" s="48"/>
      <c r="I107" s="25">
        <f>ROUND(ROUND(H107,1)*ROUND(G107,1),1)</f>
        <v>0</v>
      </c>
      <c r="O107">
        <f>(I107*21)/100</f>
        <v>0</v>
      </c>
      <c r="P107" t="s">
        <v>27</v>
      </c>
    </row>
    <row r="108" spans="1:16" ht="25.5" customHeight="1" x14ac:dyDescent="0.2">
      <c r="A108" s="26" t="s">
        <v>52</v>
      </c>
      <c r="E108" s="27" t="s">
        <v>904</v>
      </c>
      <c r="H108" s="49"/>
    </row>
    <row r="109" spans="1:16" ht="12.75" customHeight="1" x14ac:dyDescent="0.2">
      <c r="A109" s="30" t="s">
        <v>54</v>
      </c>
      <c r="E109" s="29" t="s">
        <v>888</v>
      </c>
      <c r="H109" s="49"/>
    </row>
    <row r="110" spans="1:16" ht="12.75" customHeight="1" x14ac:dyDescent="0.2">
      <c r="A110" s="17" t="s">
        <v>292</v>
      </c>
      <c r="B110" s="22" t="s">
        <v>220</v>
      </c>
      <c r="C110" s="22" t="s">
        <v>897</v>
      </c>
      <c r="D110" s="17" t="s">
        <v>49</v>
      </c>
      <c r="E110" s="23" t="s">
        <v>898</v>
      </c>
      <c r="F110" s="24" t="s">
        <v>275</v>
      </c>
      <c r="G110" s="25">
        <v>112</v>
      </c>
      <c r="H110" s="48"/>
      <c r="I110" s="25">
        <f>ROUND(ROUND(H110,1)*ROUND(G110,1),1)</f>
        <v>0</v>
      </c>
      <c r="O110">
        <f>(I110*21)/100</f>
        <v>0</v>
      </c>
      <c r="P110" t="s">
        <v>27</v>
      </c>
    </row>
    <row r="111" spans="1:16" ht="12.75" customHeight="1" x14ac:dyDescent="0.2">
      <c r="A111" s="26" t="s">
        <v>52</v>
      </c>
      <c r="E111" s="27" t="s">
        <v>905</v>
      </c>
      <c r="H111" s="49"/>
    </row>
    <row r="112" spans="1:16" ht="12.75" customHeight="1" x14ac:dyDescent="0.2">
      <c r="A112" s="30" t="s">
        <v>54</v>
      </c>
      <c r="E112" s="29" t="s">
        <v>906</v>
      </c>
      <c r="H112" s="49"/>
    </row>
    <row r="113" spans="1:16" ht="12.75" customHeight="1" x14ac:dyDescent="0.2">
      <c r="A113" s="17" t="s">
        <v>47</v>
      </c>
      <c r="B113" s="22" t="s">
        <v>505</v>
      </c>
      <c r="C113" s="22" t="s">
        <v>327</v>
      </c>
      <c r="D113" s="17" t="s">
        <v>49</v>
      </c>
      <c r="E113" s="23" t="s">
        <v>328</v>
      </c>
      <c r="F113" s="24" t="s">
        <v>189</v>
      </c>
      <c r="G113" s="25">
        <v>221</v>
      </c>
      <c r="H113" s="48"/>
      <c r="I113" s="25">
        <f>ROUND(ROUND(H113,1)*ROUND(G113,1),1)</f>
        <v>0</v>
      </c>
      <c r="O113">
        <f>(I113*21)/100</f>
        <v>0</v>
      </c>
      <c r="P113" t="s">
        <v>27</v>
      </c>
    </row>
    <row r="114" spans="1:16" ht="25.5" customHeight="1" x14ac:dyDescent="0.2">
      <c r="A114" s="26" t="s">
        <v>52</v>
      </c>
      <c r="E114" s="27" t="s">
        <v>907</v>
      </c>
      <c r="H114" s="49"/>
    </row>
    <row r="115" spans="1:16" ht="12.75" customHeight="1" x14ac:dyDescent="0.2">
      <c r="A115" s="30" t="s">
        <v>54</v>
      </c>
      <c r="E115" s="29" t="s">
        <v>908</v>
      </c>
      <c r="H115" s="49"/>
    </row>
    <row r="116" spans="1:16" ht="12.75" customHeight="1" x14ac:dyDescent="0.2">
      <c r="A116" s="17" t="s">
        <v>47</v>
      </c>
      <c r="B116" s="22" t="s">
        <v>508</v>
      </c>
      <c r="C116" s="22" t="s">
        <v>331</v>
      </c>
      <c r="D116" s="17" t="s">
        <v>49</v>
      </c>
      <c r="E116" s="23" t="s">
        <v>328</v>
      </c>
      <c r="F116" s="24" t="s">
        <v>189</v>
      </c>
      <c r="G116" s="25">
        <v>132.4</v>
      </c>
      <c r="H116" s="48"/>
      <c r="I116" s="25">
        <f>ROUND(ROUND(H116,1)*ROUND(G116,1),1)</f>
        <v>0</v>
      </c>
      <c r="O116">
        <f>(I116*21)/100</f>
        <v>0</v>
      </c>
      <c r="P116" t="s">
        <v>27</v>
      </c>
    </row>
    <row r="117" spans="1:16" ht="25.5" customHeight="1" x14ac:dyDescent="0.2">
      <c r="A117" s="26" t="s">
        <v>52</v>
      </c>
      <c r="E117" s="27" t="s">
        <v>909</v>
      </c>
      <c r="H117" s="49"/>
    </row>
    <row r="118" spans="1:16" ht="12.75" customHeight="1" x14ac:dyDescent="0.2">
      <c r="A118" s="30" t="s">
        <v>54</v>
      </c>
      <c r="E118" s="29" t="s">
        <v>890</v>
      </c>
      <c r="H118" s="49"/>
    </row>
    <row r="119" spans="1:16" ht="12.75" customHeight="1" x14ac:dyDescent="0.2">
      <c r="A119" s="17" t="s">
        <v>47</v>
      </c>
      <c r="B119" s="22" t="s">
        <v>511</v>
      </c>
      <c r="C119" s="22" t="s">
        <v>910</v>
      </c>
      <c r="D119" s="17" t="s">
        <v>49</v>
      </c>
      <c r="E119" s="23" t="s">
        <v>328</v>
      </c>
      <c r="F119" s="24" t="s">
        <v>189</v>
      </c>
      <c r="G119" s="25">
        <v>88.6</v>
      </c>
      <c r="H119" s="48"/>
      <c r="I119" s="25">
        <f>ROUND(ROUND(H119,1)*ROUND(G119,1),1)</f>
        <v>0</v>
      </c>
      <c r="O119">
        <f>(I119*21)/100</f>
        <v>0</v>
      </c>
      <c r="P119" t="s">
        <v>27</v>
      </c>
    </row>
    <row r="120" spans="1:16" ht="25.5" customHeight="1" x14ac:dyDescent="0.2">
      <c r="A120" s="26" t="s">
        <v>52</v>
      </c>
      <c r="E120" s="27" t="s">
        <v>911</v>
      </c>
      <c r="H120" s="49"/>
    </row>
    <row r="121" spans="1:16" ht="12.75" customHeight="1" x14ac:dyDescent="0.2">
      <c r="A121" s="30" t="s">
        <v>54</v>
      </c>
      <c r="E121" s="29" t="s">
        <v>912</v>
      </c>
      <c r="H121" s="49"/>
    </row>
    <row r="122" spans="1:16" ht="12.75" customHeight="1" x14ac:dyDescent="0.2">
      <c r="A122" s="17" t="s">
        <v>47</v>
      </c>
      <c r="B122" s="22" t="s">
        <v>515</v>
      </c>
      <c r="C122" s="22" t="s">
        <v>334</v>
      </c>
      <c r="D122" s="17" t="s">
        <v>49</v>
      </c>
      <c r="E122" s="23" t="s">
        <v>335</v>
      </c>
      <c r="F122" s="24" t="s">
        <v>189</v>
      </c>
      <c r="G122" s="25">
        <v>37.799999999999997</v>
      </c>
      <c r="H122" s="48"/>
      <c r="I122" s="25">
        <f>ROUND(ROUND(H122,1)*ROUND(G122,1),1)</f>
        <v>0</v>
      </c>
      <c r="O122">
        <f>(I122*21)/100</f>
        <v>0</v>
      </c>
      <c r="P122" t="s">
        <v>27</v>
      </c>
    </row>
    <row r="123" spans="1:16" ht="25.5" customHeight="1" x14ac:dyDescent="0.2">
      <c r="A123" s="26" t="s">
        <v>52</v>
      </c>
      <c r="E123" s="27" t="s">
        <v>907</v>
      </c>
      <c r="H123" s="49"/>
    </row>
    <row r="124" spans="1:16" ht="12.75" customHeight="1" x14ac:dyDescent="0.2">
      <c r="A124" s="30" t="s">
        <v>54</v>
      </c>
      <c r="E124" s="29" t="s">
        <v>882</v>
      </c>
      <c r="H124" s="49"/>
    </row>
    <row r="125" spans="1:16" ht="12.75" customHeight="1" x14ac:dyDescent="0.2">
      <c r="A125" s="17" t="s">
        <v>47</v>
      </c>
      <c r="B125" s="22" t="s">
        <v>519</v>
      </c>
      <c r="C125" s="22" t="s">
        <v>339</v>
      </c>
      <c r="D125" s="17" t="s">
        <v>49</v>
      </c>
      <c r="E125" s="23" t="s">
        <v>335</v>
      </c>
      <c r="F125" s="24" t="s">
        <v>189</v>
      </c>
      <c r="G125" s="25">
        <v>37.799999999999997</v>
      </c>
      <c r="H125" s="48"/>
      <c r="I125" s="25">
        <f>ROUND(ROUND(H125,1)*ROUND(G125,1),1)</f>
        <v>0</v>
      </c>
      <c r="O125">
        <f>(I125*21)/100</f>
        <v>0</v>
      </c>
      <c r="P125" t="s">
        <v>27</v>
      </c>
    </row>
    <row r="126" spans="1:16" ht="25.5" customHeight="1" x14ac:dyDescent="0.2">
      <c r="A126" s="26" t="s">
        <v>52</v>
      </c>
      <c r="E126" s="27" t="s">
        <v>911</v>
      </c>
      <c r="H126" s="49"/>
    </row>
    <row r="127" spans="1:16" ht="12.75" customHeight="1" x14ac:dyDescent="0.2">
      <c r="A127" s="30" t="s">
        <v>54</v>
      </c>
      <c r="E127" s="29" t="s">
        <v>882</v>
      </c>
      <c r="H127" s="49"/>
    </row>
    <row r="128" spans="1:16" ht="12.75" customHeight="1" x14ac:dyDescent="0.2">
      <c r="A128" s="17" t="s">
        <v>47</v>
      </c>
      <c r="B128" s="22" t="s">
        <v>523</v>
      </c>
      <c r="C128" s="22" t="s">
        <v>342</v>
      </c>
      <c r="D128" s="17" t="s">
        <v>49</v>
      </c>
      <c r="E128" s="23" t="s">
        <v>343</v>
      </c>
      <c r="F128" s="24" t="s">
        <v>189</v>
      </c>
      <c r="G128" s="25">
        <v>132.4</v>
      </c>
      <c r="H128" s="48"/>
      <c r="I128" s="25">
        <f>ROUND(ROUND(H128,1)*ROUND(G128,1),1)</f>
        <v>0</v>
      </c>
      <c r="O128">
        <f>(I128*21)/100</f>
        <v>0</v>
      </c>
      <c r="P128" t="s">
        <v>27</v>
      </c>
    </row>
    <row r="129" spans="1:16" ht="25.5" customHeight="1" x14ac:dyDescent="0.2">
      <c r="A129" s="26" t="s">
        <v>52</v>
      </c>
      <c r="E129" s="27" t="s">
        <v>913</v>
      </c>
      <c r="H129" s="49"/>
    </row>
    <row r="130" spans="1:16" ht="12.75" customHeight="1" x14ac:dyDescent="0.2">
      <c r="A130" s="28" t="s">
        <v>54</v>
      </c>
      <c r="E130" s="29" t="s">
        <v>890</v>
      </c>
      <c r="H130" s="49"/>
    </row>
    <row r="131" spans="1:16" ht="12.75" customHeight="1" x14ac:dyDescent="0.2">
      <c r="A131" s="5" t="s">
        <v>45</v>
      </c>
      <c r="B131" s="5"/>
      <c r="C131" s="32" t="s">
        <v>35</v>
      </c>
      <c r="D131" s="5"/>
      <c r="E131" s="20" t="s">
        <v>354</v>
      </c>
      <c r="F131" s="5"/>
      <c r="G131" s="5"/>
      <c r="H131" s="50"/>
      <c r="I131" s="33">
        <f>0+I132+I135+I138</f>
        <v>0</v>
      </c>
    </row>
    <row r="132" spans="1:16" ht="12.75" customHeight="1" x14ac:dyDescent="0.2">
      <c r="A132" s="17" t="s">
        <v>47</v>
      </c>
      <c r="B132" s="22" t="s">
        <v>227</v>
      </c>
      <c r="C132" s="22" t="s">
        <v>761</v>
      </c>
      <c r="D132" s="17" t="s">
        <v>49</v>
      </c>
      <c r="E132" s="23" t="s">
        <v>762</v>
      </c>
      <c r="F132" s="24" t="s">
        <v>189</v>
      </c>
      <c r="G132" s="25">
        <v>13.4</v>
      </c>
      <c r="H132" s="48"/>
      <c r="I132" s="25">
        <f>ROUND(ROUND(H132,1)*ROUND(G132,1),1)</f>
        <v>0</v>
      </c>
      <c r="O132">
        <f>(I132*21)/100</f>
        <v>0</v>
      </c>
      <c r="P132" t="s">
        <v>27</v>
      </c>
    </row>
    <row r="133" spans="1:16" ht="25.5" customHeight="1" x14ac:dyDescent="0.2">
      <c r="A133" s="26" t="s">
        <v>52</v>
      </c>
      <c r="E133" s="27" t="s">
        <v>914</v>
      </c>
      <c r="H133" s="49"/>
    </row>
    <row r="134" spans="1:16" ht="12.75" customHeight="1" x14ac:dyDescent="0.2">
      <c r="A134" s="30" t="s">
        <v>54</v>
      </c>
      <c r="E134" s="29" t="s">
        <v>915</v>
      </c>
      <c r="H134" s="49"/>
    </row>
    <row r="135" spans="1:16" ht="12.75" customHeight="1" x14ac:dyDescent="0.2">
      <c r="A135" s="17" t="s">
        <v>47</v>
      </c>
      <c r="B135" s="22" t="s">
        <v>231</v>
      </c>
      <c r="C135" s="22" t="s">
        <v>916</v>
      </c>
      <c r="D135" s="17" t="s">
        <v>49</v>
      </c>
      <c r="E135" s="23" t="s">
        <v>917</v>
      </c>
      <c r="F135" s="24" t="s">
        <v>189</v>
      </c>
      <c r="G135" s="25">
        <v>0.5</v>
      </c>
      <c r="H135" s="48"/>
      <c r="I135" s="25">
        <f>ROUND(ROUND(H135,1)*ROUND(G135,1),1)</f>
        <v>0</v>
      </c>
      <c r="O135">
        <f>(I135*21)/100</f>
        <v>0</v>
      </c>
      <c r="P135" t="s">
        <v>27</v>
      </c>
    </row>
    <row r="136" spans="1:16" ht="25.5" customHeight="1" x14ac:dyDescent="0.2">
      <c r="A136" s="26" t="s">
        <v>52</v>
      </c>
      <c r="E136" s="27" t="s">
        <v>918</v>
      </c>
      <c r="H136" s="49"/>
    </row>
    <row r="137" spans="1:16" ht="12.75" customHeight="1" x14ac:dyDescent="0.2">
      <c r="A137" s="30" t="s">
        <v>54</v>
      </c>
      <c r="E137" s="29" t="s">
        <v>919</v>
      </c>
      <c r="H137" s="49"/>
    </row>
    <row r="138" spans="1:16" ht="12.75" customHeight="1" x14ac:dyDescent="0.2">
      <c r="A138" s="17" t="s">
        <v>47</v>
      </c>
      <c r="B138" s="22" t="s">
        <v>235</v>
      </c>
      <c r="C138" s="22" t="s">
        <v>920</v>
      </c>
      <c r="D138" s="17" t="s">
        <v>49</v>
      </c>
      <c r="E138" s="23" t="s">
        <v>921</v>
      </c>
      <c r="F138" s="24" t="s">
        <v>110</v>
      </c>
      <c r="G138" s="25">
        <v>2.2000000000000002</v>
      </c>
      <c r="H138" s="48"/>
      <c r="I138" s="25">
        <f>ROUND(ROUND(H138,1)*ROUND(G138,1),1)</f>
        <v>0</v>
      </c>
      <c r="O138">
        <f>(I138*21)/100</f>
        <v>0</v>
      </c>
      <c r="P138" t="s">
        <v>27</v>
      </c>
    </row>
    <row r="139" spans="1:16" ht="25.5" customHeight="1" x14ac:dyDescent="0.2">
      <c r="A139" s="26" t="s">
        <v>52</v>
      </c>
      <c r="E139" s="27" t="s">
        <v>922</v>
      </c>
      <c r="H139" s="49"/>
    </row>
    <row r="140" spans="1:16" ht="12.75" customHeight="1" x14ac:dyDescent="0.2">
      <c r="A140" s="28" t="s">
        <v>54</v>
      </c>
      <c r="E140" s="29" t="s">
        <v>923</v>
      </c>
      <c r="H140" s="49"/>
    </row>
    <row r="141" spans="1:16" ht="12.75" customHeight="1" x14ac:dyDescent="0.2">
      <c r="A141" s="5" t="s">
        <v>45</v>
      </c>
      <c r="B141" s="5"/>
      <c r="C141" s="32" t="s">
        <v>37</v>
      </c>
      <c r="D141" s="5"/>
      <c r="E141" s="20" t="s">
        <v>369</v>
      </c>
      <c r="F141" s="5"/>
      <c r="G141" s="5"/>
      <c r="H141" s="50"/>
      <c r="I141" s="33">
        <f>0+I142+I145+I148+I151+I154+I157</f>
        <v>0</v>
      </c>
    </row>
    <row r="142" spans="1:16" ht="12.75" customHeight="1" x14ac:dyDescent="0.2">
      <c r="A142" s="17" t="s">
        <v>47</v>
      </c>
      <c r="B142" s="22" t="s">
        <v>238</v>
      </c>
      <c r="C142" s="22" t="s">
        <v>371</v>
      </c>
      <c r="D142" s="17" t="s">
        <v>49</v>
      </c>
      <c r="E142" s="23" t="s">
        <v>372</v>
      </c>
      <c r="F142" s="24" t="s">
        <v>110</v>
      </c>
      <c r="G142" s="25">
        <v>139.19999999999999</v>
      </c>
      <c r="H142" s="48"/>
      <c r="I142" s="25">
        <f>ROUND(ROUND(H142,1)*ROUND(G142,1),1)</f>
        <v>0</v>
      </c>
      <c r="O142">
        <f>(I142*21)/100</f>
        <v>0</v>
      </c>
      <c r="P142" t="s">
        <v>27</v>
      </c>
    </row>
    <row r="143" spans="1:16" ht="25.5" customHeight="1" x14ac:dyDescent="0.2">
      <c r="A143" s="26" t="s">
        <v>52</v>
      </c>
      <c r="E143" s="27" t="s">
        <v>924</v>
      </c>
      <c r="H143" s="49"/>
    </row>
    <row r="144" spans="1:16" ht="12.75" customHeight="1" x14ac:dyDescent="0.2">
      <c r="A144" s="30" t="s">
        <v>54</v>
      </c>
      <c r="E144" s="29" t="s">
        <v>864</v>
      </c>
      <c r="H144" s="49"/>
    </row>
    <row r="145" spans="1:16" ht="12.75" customHeight="1" x14ac:dyDescent="0.2">
      <c r="A145" s="17" t="s">
        <v>47</v>
      </c>
      <c r="B145" s="22" t="s">
        <v>243</v>
      </c>
      <c r="C145" s="22" t="s">
        <v>380</v>
      </c>
      <c r="D145" s="17" t="s">
        <v>49</v>
      </c>
      <c r="E145" s="23" t="s">
        <v>381</v>
      </c>
      <c r="F145" s="24" t="s">
        <v>110</v>
      </c>
      <c r="G145" s="25">
        <v>5.0999999999999996</v>
      </c>
      <c r="H145" s="48"/>
      <c r="I145" s="25">
        <f>ROUND(ROUND(H145,1)*ROUND(G145,1),1)</f>
        <v>0</v>
      </c>
      <c r="O145">
        <f>(I145*21)/100</f>
        <v>0</v>
      </c>
      <c r="P145" t="s">
        <v>27</v>
      </c>
    </row>
    <row r="146" spans="1:16" ht="25.5" customHeight="1" x14ac:dyDescent="0.2">
      <c r="A146" s="26" t="s">
        <v>52</v>
      </c>
      <c r="E146" s="27" t="s">
        <v>925</v>
      </c>
      <c r="H146" s="49"/>
    </row>
    <row r="147" spans="1:16" ht="12.75" customHeight="1" x14ac:dyDescent="0.2">
      <c r="A147" s="30" t="s">
        <v>54</v>
      </c>
      <c r="E147" s="29" t="s">
        <v>860</v>
      </c>
      <c r="H147" s="49"/>
    </row>
    <row r="148" spans="1:16" ht="12.75" customHeight="1" x14ac:dyDescent="0.2">
      <c r="A148" s="17" t="s">
        <v>47</v>
      </c>
      <c r="B148" s="22" t="s">
        <v>248</v>
      </c>
      <c r="C148" s="22" t="s">
        <v>384</v>
      </c>
      <c r="D148" s="17" t="s">
        <v>49</v>
      </c>
      <c r="E148" s="23" t="s">
        <v>385</v>
      </c>
      <c r="F148" s="24" t="s">
        <v>110</v>
      </c>
      <c r="G148" s="25">
        <v>192</v>
      </c>
      <c r="H148" s="48"/>
      <c r="I148" s="25">
        <f>ROUND(ROUND(H148,1)*ROUND(G148,1),1)</f>
        <v>0</v>
      </c>
      <c r="O148">
        <f>(I148*21)/100</f>
        <v>0</v>
      </c>
      <c r="P148" t="s">
        <v>27</v>
      </c>
    </row>
    <row r="149" spans="1:16" ht="25.5" customHeight="1" x14ac:dyDescent="0.2">
      <c r="A149" s="26" t="s">
        <v>52</v>
      </c>
      <c r="E149" s="27" t="s">
        <v>924</v>
      </c>
      <c r="H149" s="49"/>
    </row>
    <row r="150" spans="1:16" ht="12.75" customHeight="1" x14ac:dyDescent="0.2">
      <c r="A150" s="30" t="s">
        <v>54</v>
      </c>
      <c r="E150" s="29" t="s">
        <v>926</v>
      </c>
      <c r="H150" s="49"/>
    </row>
    <row r="151" spans="1:16" ht="12.75" customHeight="1" x14ac:dyDescent="0.2">
      <c r="A151" s="17" t="s">
        <v>47</v>
      </c>
      <c r="B151" s="22" t="s">
        <v>253</v>
      </c>
      <c r="C151" s="22" t="s">
        <v>387</v>
      </c>
      <c r="D151" s="17" t="s">
        <v>49</v>
      </c>
      <c r="E151" s="23" t="s">
        <v>388</v>
      </c>
      <c r="F151" s="24" t="s">
        <v>110</v>
      </c>
      <c r="G151" s="25">
        <v>13</v>
      </c>
      <c r="H151" s="48"/>
      <c r="I151" s="25">
        <f>ROUND(ROUND(H151,1)*ROUND(G151,1),1)</f>
        <v>0</v>
      </c>
      <c r="O151">
        <f>(I151*21)/100</f>
        <v>0</v>
      </c>
      <c r="P151" t="s">
        <v>27</v>
      </c>
    </row>
    <row r="152" spans="1:16" ht="25.5" customHeight="1" x14ac:dyDescent="0.2">
      <c r="A152" s="26" t="s">
        <v>52</v>
      </c>
      <c r="E152" s="27" t="s">
        <v>927</v>
      </c>
      <c r="H152" s="49"/>
    </row>
    <row r="153" spans="1:16" ht="12.75" customHeight="1" x14ac:dyDescent="0.2">
      <c r="A153" s="30" t="s">
        <v>54</v>
      </c>
      <c r="E153" s="29" t="s">
        <v>928</v>
      </c>
      <c r="H153" s="49"/>
    </row>
    <row r="154" spans="1:16" ht="12.75" customHeight="1" x14ac:dyDescent="0.2">
      <c r="A154" s="17" t="s">
        <v>47</v>
      </c>
      <c r="B154" s="22" t="s">
        <v>257</v>
      </c>
      <c r="C154" s="22" t="s">
        <v>392</v>
      </c>
      <c r="D154" s="17" t="s">
        <v>49</v>
      </c>
      <c r="E154" s="23" t="s">
        <v>393</v>
      </c>
      <c r="F154" s="24" t="s">
        <v>110</v>
      </c>
      <c r="G154" s="25">
        <v>7.9</v>
      </c>
      <c r="H154" s="48"/>
      <c r="I154" s="25">
        <f>ROUND(ROUND(H154,1)*ROUND(G154,1),1)</f>
        <v>0</v>
      </c>
      <c r="O154">
        <f>(I154*21)/100</f>
        <v>0</v>
      </c>
      <c r="P154" t="s">
        <v>27</v>
      </c>
    </row>
    <row r="155" spans="1:16" ht="25.5" customHeight="1" x14ac:dyDescent="0.2">
      <c r="A155" s="26" t="s">
        <v>52</v>
      </c>
      <c r="E155" s="27" t="s">
        <v>929</v>
      </c>
      <c r="H155" s="49"/>
    </row>
    <row r="156" spans="1:16" ht="12.75" customHeight="1" x14ac:dyDescent="0.2">
      <c r="A156" s="30" t="s">
        <v>54</v>
      </c>
      <c r="E156" s="29" t="s">
        <v>866</v>
      </c>
      <c r="H156" s="49"/>
    </row>
    <row r="157" spans="1:16" ht="12.75" customHeight="1" x14ac:dyDescent="0.2">
      <c r="A157" s="17" t="s">
        <v>47</v>
      </c>
      <c r="B157" s="22" t="s">
        <v>260</v>
      </c>
      <c r="C157" s="22" t="s">
        <v>396</v>
      </c>
      <c r="D157" s="17" t="s">
        <v>49</v>
      </c>
      <c r="E157" s="23" t="s">
        <v>397</v>
      </c>
      <c r="F157" s="24" t="s">
        <v>110</v>
      </c>
      <c r="G157" s="25">
        <v>10.199999999999999</v>
      </c>
      <c r="H157" s="48"/>
      <c r="I157" s="25">
        <f>ROUND(ROUND(H157,1)*ROUND(G157,1),1)</f>
        <v>0</v>
      </c>
      <c r="O157">
        <f>(I157*21)/100</f>
        <v>0</v>
      </c>
      <c r="P157" t="s">
        <v>27</v>
      </c>
    </row>
    <row r="158" spans="1:16" ht="25.5" customHeight="1" x14ac:dyDescent="0.2">
      <c r="A158" s="26" t="s">
        <v>52</v>
      </c>
      <c r="E158" s="27" t="s">
        <v>930</v>
      </c>
      <c r="H158" s="49"/>
    </row>
    <row r="159" spans="1:16" ht="12.75" customHeight="1" x14ac:dyDescent="0.2">
      <c r="A159" s="28" t="s">
        <v>54</v>
      </c>
      <c r="E159" s="29" t="s">
        <v>931</v>
      </c>
      <c r="H159" s="49"/>
    </row>
    <row r="160" spans="1:16" ht="12.75" customHeight="1" x14ac:dyDescent="0.2">
      <c r="A160" s="5" t="s">
        <v>45</v>
      </c>
      <c r="B160" s="5"/>
      <c r="C160" s="32" t="s">
        <v>66</v>
      </c>
      <c r="D160" s="5"/>
      <c r="E160" s="20" t="s">
        <v>400</v>
      </c>
      <c r="F160" s="5"/>
      <c r="G160" s="5"/>
      <c r="H160" s="50"/>
      <c r="I160" s="33">
        <f>0+I161+I164+I167+I170+I173</f>
        <v>0</v>
      </c>
    </row>
    <row r="161" spans="1:16" ht="12.75" customHeight="1" x14ac:dyDescent="0.2">
      <c r="A161" s="17" t="s">
        <v>47</v>
      </c>
      <c r="B161" s="22" t="s">
        <v>264</v>
      </c>
      <c r="C161" s="22" t="s">
        <v>932</v>
      </c>
      <c r="D161" s="17" t="s">
        <v>49</v>
      </c>
      <c r="E161" s="23" t="s">
        <v>933</v>
      </c>
      <c r="F161" s="24" t="s">
        <v>117</v>
      </c>
      <c r="G161" s="25">
        <v>8</v>
      </c>
      <c r="H161" s="48"/>
      <c r="I161" s="25">
        <f>ROUND(ROUND(H161,1)*ROUND(G161,1),1)</f>
        <v>0</v>
      </c>
      <c r="O161">
        <f>(I161*21)/100</f>
        <v>0</v>
      </c>
      <c r="P161" t="s">
        <v>27</v>
      </c>
    </row>
    <row r="162" spans="1:16" ht="25.5" customHeight="1" x14ac:dyDescent="0.2">
      <c r="A162" s="26" t="s">
        <v>52</v>
      </c>
      <c r="E162" s="27" t="s">
        <v>934</v>
      </c>
      <c r="H162" s="49"/>
    </row>
    <row r="163" spans="1:16" ht="12.75" customHeight="1" x14ac:dyDescent="0.2">
      <c r="A163" s="30" t="s">
        <v>54</v>
      </c>
      <c r="E163" s="29" t="s">
        <v>935</v>
      </c>
      <c r="H163" s="49"/>
    </row>
    <row r="164" spans="1:16" ht="12.75" customHeight="1" x14ac:dyDescent="0.2">
      <c r="A164" s="17" t="s">
        <v>292</v>
      </c>
      <c r="B164" s="22" t="s">
        <v>269</v>
      </c>
      <c r="C164" s="22" t="s">
        <v>936</v>
      </c>
      <c r="D164" s="17" t="s">
        <v>49</v>
      </c>
      <c r="E164" s="23" t="s">
        <v>937</v>
      </c>
      <c r="F164" s="24" t="s">
        <v>183</v>
      </c>
      <c r="G164" s="25">
        <v>10.4</v>
      </c>
      <c r="H164" s="48"/>
      <c r="I164" s="25">
        <f>ROUND(ROUND(H164,1)*ROUND(G164,1),1)</f>
        <v>0</v>
      </c>
      <c r="O164">
        <f>(I164*21)/100</f>
        <v>0</v>
      </c>
      <c r="P164" t="s">
        <v>27</v>
      </c>
    </row>
    <row r="165" spans="1:16" ht="12.75" customHeight="1" x14ac:dyDescent="0.2">
      <c r="A165" s="26" t="s">
        <v>52</v>
      </c>
      <c r="E165" s="27" t="s">
        <v>938</v>
      </c>
      <c r="H165" s="49"/>
    </row>
    <row r="166" spans="1:16" ht="12.75" customHeight="1" x14ac:dyDescent="0.2">
      <c r="A166" s="30" t="s">
        <v>54</v>
      </c>
      <c r="E166" s="29" t="s">
        <v>939</v>
      </c>
      <c r="H166" s="49"/>
    </row>
    <row r="167" spans="1:16" ht="12.75" customHeight="1" x14ac:dyDescent="0.2">
      <c r="A167" s="17" t="s">
        <v>292</v>
      </c>
      <c r="B167" s="22" t="s">
        <v>272</v>
      </c>
      <c r="C167" s="22" t="s">
        <v>940</v>
      </c>
      <c r="D167" s="17" t="s">
        <v>49</v>
      </c>
      <c r="E167" s="23" t="s">
        <v>941</v>
      </c>
      <c r="F167" s="24" t="s">
        <v>117</v>
      </c>
      <c r="G167" s="25">
        <v>6</v>
      </c>
      <c r="H167" s="48"/>
      <c r="I167" s="25">
        <f>ROUND(ROUND(H167,1)*ROUND(G167,1),1)</f>
        <v>0</v>
      </c>
      <c r="O167">
        <f>(I167*21)/100</f>
        <v>0</v>
      </c>
      <c r="P167" t="s">
        <v>27</v>
      </c>
    </row>
    <row r="168" spans="1:16" ht="12.75" customHeight="1" x14ac:dyDescent="0.2">
      <c r="A168" s="26" t="s">
        <v>52</v>
      </c>
      <c r="E168" s="27" t="s">
        <v>942</v>
      </c>
      <c r="H168" s="49"/>
    </row>
    <row r="169" spans="1:16" ht="12.75" customHeight="1" x14ac:dyDescent="0.2">
      <c r="A169" s="30" t="s">
        <v>54</v>
      </c>
      <c r="E169" s="29" t="s">
        <v>49</v>
      </c>
      <c r="H169" s="49"/>
    </row>
    <row r="170" spans="1:16" ht="12.75" customHeight="1" x14ac:dyDescent="0.2">
      <c r="A170" s="17" t="s">
        <v>292</v>
      </c>
      <c r="B170" s="22" t="s">
        <v>278</v>
      </c>
      <c r="C170" s="22" t="s">
        <v>943</v>
      </c>
      <c r="D170" s="17" t="s">
        <v>49</v>
      </c>
      <c r="E170" s="23" t="s">
        <v>944</v>
      </c>
      <c r="F170" s="24" t="s">
        <v>117</v>
      </c>
      <c r="G170" s="25">
        <v>2</v>
      </c>
      <c r="H170" s="48"/>
      <c r="I170" s="25">
        <f>ROUND(ROUND(H170,1)*ROUND(G170,1),1)</f>
        <v>0</v>
      </c>
      <c r="O170">
        <f>(I170*21)/100</f>
        <v>0</v>
      </c>
      <c r="P170" t="s">
        <v>27</v>
      </c>
    </row>
    <row r="171" spans="1:16" ht="12.75" customHeight="1" x14ac:dyDescent="0.2">
      <c r="A171" s="26" t="s">
        <v>52</v>
      </c>
      <c r="E171" s="27" t="s">
        <v>945</v>
      </c>
      <c r="H171" s="49"/>
    </row>
    <row r="172" spans="1:16" ht="12.75" customHeight="1" x14ac:dyDescent="0.2">
      <c r="A172" s="30" t="s">
        <v>54</v>
      </c>
      <c r="E172" s="29" t="s">
        <v>49</v>
      </c>
      <c r="H172" s="49"/>
    </row>
    <row r="173" spans="1:16" ht="12.75" customHeight="1" x14ac:dyDescent="0.2">
      <c r="A173" s="17" t="s">
        <v>47</v>
      </c>
      <c r="B173" s="22" t="s">
        <v>283</v>
      </c>
      <c r="C173" s="22" t="s">
        <v>946</v>
      </c>
      <c r="D173" s="17" t="s">
        <v>49</v>
      </c>
      <c r="E173" s="23" t="s">
        <v>947</v>
      </c>
      <c r="F173" s="24" t="s">
        <v>948</v>
      </c>
      <c r="G173" s="25">
        <v>8</v>
      </c>
      <c r="H173" s="48"/>
      <c r="I173" s="25">
        <f>ROUND(ROUND(H173,1)*ROUND(G173,1),1)</f>
        <v>0</v>
      </c>
      <c r="O173">
        <f>(I173*21)/100</f>
        <v>0</v>
      </c>
      <c r="P173" t="s">
        <v>27</v>
      </c>
    </row>
    <row r="174" spans="1:16" ht="25.5" customHeight="1" x14ac:dyDescent="0.2">
      <c r="A174" s="26" t="s">
        <v>52</v>
      </c>
      <c r="E174" s="27" t="s">
        <v>949</v>
      </c>
      <c r="H174" s="49"/>
    </row>
    <row r="175" spans="1:16" ht="12.75" customHeight="1" x14ac:dyDescent="0.2">
      <c r="A175" s="28" t="s">
        <v>54</v>
      </c>
      <c r="E175" s="29" t="s">
        <v>49</v>
      </c>
      <c r="H175" s="49"/>
    </row>
    <row r="176" spans="1:16" ht="12.75" customHeight="1" x14ac:dyDescent="0.2">
      <c r="A176" s="5" t="s">
        <v>45</v>
      </c>
      <c r="B176" s="5"/>
      <c r="C176" s="32" t="s">
        <v>69</v>
      </c>
      <c r="D176" s="5"/>
      <c r="E176" s="20" t="s">
        <v>410</v>
      </c>
      <c r="F176" s="5"/>
      <c r="G176" s="5"/>
      <c r="H176" s="50"/>
      <c r="I176" s="33">
        <f>0+I177+I180+I183+I186+I189+I192+I195+I198+I201+I204+I207+I210+I213+I216+I219+I222+I225+I228+I231+I234+I237+I240+I243+I246+I249+I252+I255+I258+I261+I264+I267+I270+I273+I276+I279+I282+I285+I288</f>
        <v>0</v>
      </c>
    </row>
    <row r="177" spans="1:16" ht="12.75" customHeight="1" x14ac:dyDescent="0.2">
      <c r="A177" s="17" t="s">
        <v>47</v>
      </c>
      <c r="B177" s="22" t="s">
        <v>287</v>
      </c>
      <c r="C177" s="22" t="s">
        <v>950</v>
      </c>
      <c r="D177" s="17" t="s">
        <v>49</v>
      </c>
      <c r="E177" s="23" t="s">
        <v>951</v>
      </c>
      <c r="F177" s="24" t="s">
        <v>183</v>
      </c>
      <c r="G177" s="25">
        <v>125.7</v>
      </c>
      <c r="H177" s="48"/>
      <c r="I177" s="25">
        <f>ROUND(ROUND(H177,1)*ROUND(G177,1),1)</f>
        <v>0</v>
      </c>
      <c r="O177">
        <f>(I177*21)/100</f>
        <v>0</v>
      </c>
      <c r="P177" t="s">
        <v>27</v>
      </c>
    </row>
    <row r="178" spans="1:16" ht="25.5" customHeight="1" x14ac:dyDescent="0.2">
      <c r="A178" s="26" t="s">
        <v>52</v>
      </c>
      <c r="E178" s="27" t="s">
        <v>952</v>
      </c>
      <c r="H178" s="49"/>
    </row>
    <row r="179" spans="1:16" ht="12.75" customHeight="1" x14ac:dyDescent="0.2">
      <c r="A179" s="30" t="s">
        <v>54</v>
      </c>
      <c r="E179" s="29" t="s">
        <v>49</v>
      </c>
      <c r="H179" s="49"/>
    </row>
    <row r="180" spans="1:16" ht="12.75" customHeight="1" x14ac:dyDescent="0.2">
      <c r="A180" s="17" t="s">
        <v>292</v>
      </c>
      <c r="B180" s="22" t="s">
        <v>298</v>
      </c>
      <c r="C180" s="22" t="s">
        <v>953</v>
      </c>
      <c r="D180" s="17" t="s">
        <v>49</v>
      </c>
      <c r="E180" s="23" t="s">
        <v>954</v>
      </c>
      <c r="F180" s="24" t="s">
        <v>183</v>
      </c>
      <c r="G180" s="25">
        <v>125.7</v>
      </c>
      <c r="H180" s="48"/>
      <c r="I180" s="25">
        <f>ROUND(ROUND(H180,1)*ROUND(G180,1),1)</f>
        <v>0</v>
      </c>
      <c r="O180">
        <f>(I180*21)/100</f>
        <v>0</v>
      </c>
      <c r="P180" t="s">
        <v>27</v>
      </c>
    </row>
    <row r="181" spans="1:16" ht="12.75" customHeight="1" x14ac:dyDescent="0.2">
      <c r="A181" s="26" t="s">
        <v>52</v>
      </c>
      <c r="E181" s="27" t="s">
        <v>955</v>
      </c>
      <c r="H181" s="49"/>
    </row>
    <row r="182" spans="1:16" ht="12.75" customHeight="1" x14ac:dyDescent="0.2">
      <c r="A182" s="30" t="s">
        <v>54</v>
      </c>
      <c r="E182" s="29" t="s">
        <v>49</v>
      </c>
      <c r="H182" s="49"/>
    </row>
    <row r="183" spans="1:16" ht="12.75" customHeight="1" x14ac:dyDescent="0.2">
      <c r="A183" s="17" t="s">
        <v>47</v>
      </c>
      <c r="B183" s="22" t="s">
        <v>293</v>
      </c>
      <c r="C183" s="22" t="s">
        <v>956</v>
      </c>
      <c r="D183" s="17" t="s">
        <v>469</v>
      </c>
      <c r="E183" s="23" t="s">
        <v>957</v>
      </c>
      <c r="F183" s="24" t="s">
        <v>117</v>
      </c>
      <c r="G183" s="25">
        <v>6</v>
      </c>
      <c r="H183" s="48"/>
      <c r="I183" s="25">
        <f>ROUND(ROUND(H183,1)*ROUND(G183,1),1)</f>
        <v>0</v>
      </c>
      <c r="O183">
        <f>(I183*21)/100</f>
        <v>0</v>
      </c>
      <c r="P183" t="s">
        <v>27</v>
      </c>
    </row>
    <row r="184" spans="1:16" ht="25.5" customHeight="1" x14ac:dyDescent="0.2">
      <c r="A184" s="26" t="s">
        <v>52</v>
      </c>
      <c r="E184" s="27" t="s">
        <v>958</v>
      </c>
      <c r="H184" s="49"/>
    </row>
    <row r="185" spans="1:16" ht="12.75" customHeight="1" x14ac:dyDescent="0.2">
      <c r="A185" s="30" t="s">
        <v>54</v>
      </c>
      <c r="E185" s="29" t="s">
        <v>49</v>
      </c>
      <c r="H185" s="49"/>
    </row>
    <row r="186" spans="1:16" ht="12.75" customHeight="1" x14ac:dyDescent="0.2">
      <c r="A186" s="17" t="s">
        <v>292</v>
      </c>
      <c r="B186" s="22" t="s">
        <v>301</v>
      </c>
      <c r="C186" s="22" t="s">
        <v>959</v>
      </c>
      <c r="D186" s="17" t="s">
        <v>49</v>
      </c>
      <c r="E186" s="23" t="s">
        <v>960</v>
      </c>
      <c r="F186" s="24" t="s">
        <v>117</v>
      </c>
      <c r="G186" s="25">
        <v>6</v>
      </c>
      <c r="H186" s="48"/>
      <c r="I186" s="25">
        <f>ROUND(ROUND(H186,1)*ROUND(G186,1),1)</f>
        <v>0</v>
      </c>
      <c r="O186">
        <f>(I186*21)/100</f>
        <v>0</v>
      </c>
      <c r="P186" t="s">
        <v>27</v>
      </c>
    </row>
    <row r="187" spans="1:16" ht="12.75" customHeight="1" x14ac:dyDescent="0.2">
      <c r="A187" s="26" t="s">
        <v>52</v>
      </c>
      <c r="E187" s="27" t="s">
        <v>961</v>
      </c>
      <c r="H187" s="49"/>
    </row>
    <row r="188" spans="1:16" ht="12.75" customHeight="1" x14ac:dyDescent="0.2">
      <c r="A188" s="30" t="s">
        <v>54</v>
      </c>
      <c r="E188" s="29" t="s">
        <v>49</v>
      </c>
      <c r="H188" s="49"/>
    </row>
    <row r="189" spans="1:16" ht="12.75" customHeight="1" x14ac:dyDescent="0.2">
      <c r="A189" s="17" t="s">
        <v>47</v>
      </c>
      <c r="B189" s="22" t="s">
        <v>306</v>
      </c>
      <c r="C189" s="22" t="s">
        <v>962</v>
      </c>
      <c r="D189" s="17" t="s">
        <v>49</v>
      </c>
      <c r="E189" s="23" t="s">
        <v>963</v>
      </c>
      <c r="F189" s="24" t="s">
        <v>117</v>
      </c>
      <c r="G189" s="25">
        <v>2</v>
      </c>
      <c r="H189" s="48"/>
      <c r="I189" s="25">
        <f>ROUND(ROUND(H189,1)*ROUND(G189,1),1)</f>
        <v>0</v>
      </c>
      <c r="O189">
        <f>(I189*21)/100</f>
        <v>0</v>
      </c>
      <c r="P189" t="s">
        <v>27</v>
      </c>
    </row>
    <row r="190" spans="1:16" ht="25.5" customHeight="1" x14ac:dyDescent="0.2">
      <c r="A190" s="26" t="s">
        <v>52</v>
      </c>
      <c r="E190" s="27" t="s">
        <v>964</v>
      </c>
      <c r="H190" s="49"/>
    </row>
    <row r="191" spans="1:16" ht="12.75" customHeight="1" x14ac:dyDescent="0.2">
      <c r="A191" s="30" t="s">
        <v>54</v>
      </c>
      <c r="E191" s="29" t="s">
        <v>694</v>
      </c>
      <c r="H191" s="49"/>
    </row>
    <row r="192" spans="1:16" ht="12.75" customHeight="1" x14ac:dyDescent="0.2">
      <c r="A192" s="17" t="s">
        <v>292</v>
      </c>
      <c r="B192" s="22" t="s">
        <v>311</v>
      </c>
      <c r="C192" s="22" t="s">
        <v>965</v>
      </c>
      <c r="D192" s="17" t="s">
        <v>49</v>
      </c>
      <c r="E192" s="23" t="s">
        <v>966</v>
      </c>
      <c r="F192" s="24" t="s">
        <v>117</v>
      </c>
      <c r="G192" s="25">
        <v>1</v>
      </c>
      <c r="H192" s="48"/>
      <c r="I192" s="25">
        <f>ROUND(ROUND(H192,1)*ROUND(G192,1),1)</f>
        <v>0</v>
      </c>
      <c r="O192">
        <f>(I192*21)/100</f>
        <v>0</v>
      </c>
      <c r="P192" t="s">
        <v>27</v>
      </c>
    </row>
    <row r="193" spans="1:16" ht="12.75" customHeight="1" x14ac:dyDescent="0.2">
      <c r="A193" s="26" t="s">
        <v>52</v>
      </c>
      <c r="E193" s="27" t="s">
        <v>967</v>
      </c>
      <c r="H193" s="49"/>
    </row>
    <row r="194" spans="1:16" ht="12.75" customHeight="1" x14ac:dyDescent="0.2">
      <c r="A194" s="30" t="s">
        <v>54</v>
      </c>
      <c r="E194" s="29" t="s">
        <v>49</v>
      </c>
      <c r="H194" s="49"/>
    </row>
    <row r="195" spans="1:16" ht="12.75" customHeight="1" x14ac:dyDescent="0.2">
      <c r="A195" s="17" t="s">
        <v>292</v>
      </c>
      <c r="B195" s="22" t="s">
        <v>316</v>
      </c>
      <c r="C195" s="22" t="s">
        <v>968</v>
      </c>
      <c r="D195" s="17" t="s">
        <v>49</v>
      </c>
      <c r="E195" s="23" t="s">
        <v>969</v>
      </c>
      <c r="F195" s="24" t="s">
        <v>117</v>
      </c>
      <c r="G195" s="25">
        <v>1</v>
      </c>
      <c r="H195" s="48"/>
      <c r="I195" s="25">
        <f>ROUND(ROUND(H195,1)*ROUND(G195,1),1)</f>
        <v>0</v>
      </c>
      <c r="O195">
        <f>(I195*21)/100</f>
        <v>0</v>
      </c>
      <c r="P195" t="s">
        <v>27</v>
      </c>
    </row>
    <row r="196" spans="1:16" ht="12.75" customHeight="1" x14ac:dyDescent="0.2">
      <c r="A196" s="26" t="s">
        <v>52</v>
      </c>
      <c r="E196" s="27" t="s">
        <v>970</v>
      </c>
      <c r="H196" s="49"/>
    </row>
    <row r="197" spans="1:16" ht="12.75" customHeight="1" x14ac:dyDescent="0.2">
      <c r="A197" s="30" t="s">
        <v>54</v>
      </c>
      <c r="E197" s="29" t="s">
        <v>49</v>
      </c>
      <c r="H197" s="49"/>
    </row>
    <row r="198" spans="1:16" ht="12.75" customHeight="1" x14ac:dyDescent="0.2">
      <c r="A198" s="17" t="s">
        <v>47</v>
      </c>
      <c r="B198" s="22" t="s">
        <v>322</v>
      </c>
      <c r="C198" s="22" t="s">
        <v>971</v>
      </c>
      <c r="D198" s="17" t="s">
        <v>49</v>
      </c>
      <c r="E198" s="23" t="s">
        <v>972</v>
      </c>
      <c r="F198" s="24" t="s">
        <v>117</v>
      </c>
      <c r="G198" s="25">
        <v>6</v>
      </c>
      <c r="H198" s="48"/>
      <c r="I198" s="25">
        <f>ROUND(ROUND(H198,1)*ROUND(G198,1),1)</f>
        <v>0</v>
      </c>
      <c r="O198">
        <f>(I198*21)/100</f>
        <v>0</v>
      </c>
      <c r="P198" t="s">
        <v>27</v>
      </c>
    </row>
    <row r="199" spans="1:16" ht="25.5" customHeight="1" x14ac:dyDescent="0.2">
      <c r="A199" s="26" t="s">
        <v>52</v>
      </c>
      <c r="E199" s="27" t="s">
        <v>964</v>
      </c>
      <c r="H199" s="49"/>
    </row>
    <row r="200" spans="1:16" ht="12.75" customHeight="1" x14ac:dyDescent="0.2">
      <c r="A200" s="30" t="s">
        <v>54</v>
      </c>
      <c r="E200" s="29" t="s">
        <v>973</v>
      </c>
      <c r="H200" s="49"/>
    </row>
    <row r="201" spans="1:16" ht="12.75" customHeight="1" x14ac:dyDescent="0.2">
      <c r="A201" s="17" t="s">
        <v>292</v>
      </c>
      <c r="B201" s="22" t="s">
        <v>346</v>
      </c>
      <c r="C201" s="22" t="s">
        <v>974</v>
      </c>
      <c r="D201" s="17" t="s">
        <v>49</v>
      </c>
      <c r="E201" s="23" t="s">
        <v>975</v>
      </c>
      <c r="F201" s="24" t="s">
        <v>117</v>
      </c>
      <c r="G201" s="25">
        <v>1</v>
      </c>
      <c r="H201" s="48"/>
      <c r="I201" s="25">
        <f>ROUND(ROUND(H201,1)*ROUND(G201,1),1)</f>
        <v>0</v>
      </c>
      <c r="O201">
        <f>(I201*21)/100</f>
        <v>0</v>
      </c>
      <c r="P201" t="s">
        <v>27</v>
      </c>
    </row>
    <row r="202" spans="1:16" ht="12.75" customHeight="1" x14ac:dyDescent="0.2">
      <c r="A202" s="26" t="s">
        <v>52</v>
      </c>
      <c r="E202" s="27" t="s">
        <v>976</v>
      </c>
      <c r="H202" s="49"/>
    </row>
    <row r="203" spans="1:16" ht="12.75" customHeight="1" x14ac:dyDescent="0.2">
      <c r="A203" s="30" t="s">
        <v>54</v>
      </c>
      <c r="E203" s="29" t="s">
        <v>49</v>
      </c>
      <c r="H203" s="49"/>
    </row>
    <row r="204" spans="1:16" ht="12.75" customHeight="1" x14ac:dyDescent="0.2">
      <c r="A204" s="17" t="s">
        <v>292</v>
      </c>
      <c r="B204" s="22" t="s">
        <v>350</v>
      </c>
      <c r="C204" s="22" t="s">
        <v>977</v>
      </c>
      <c r="D204" s="17" t="s">
        <v>49</v>
      </c>
      <c r="E204" s="23" t="s">
        <v>978</v>
      </c>
      <c r="F204" s="24" t="s">
        <v>117</v>
      </c>
      <c r="G204" s="25">
        <v>2</v>
      </c>
      <c r="H204" s="48"/>
      <c r="I204" s="25">
        <f>ROUND(ROUND(H204,1)*ROUND(G204,1),1)</f>
        <v>0</v>
      </c>
      <c r="O204">
        <f>(I204*21)/100</f>
        <v>0</v>
      </c>
      <c r="P204" t="s">
        <v>27</v>
      </c>
    </row>
    <row r="205" spans="1:16" ht="12.75" customHeight="1" x14ac:dyDescent="0.2">
      <c r="A205" s="26" t="s">
        <v>52</v>
      </c>
      <c r="E205" s="27" t="s">
        <v>979</v>
      </c>
      <c r="H205" s="49"/>
    </row>
    <row r="206" spans="1:16" ht="12.75" customHeight="1" x14ac:dyDescent="0.2">
      <c r="A206" s="30" t="s">
        <v>54</v>
      </c>
      <c r="E206" s="29" t="s">
        <v>49</v>
      </c>
      <c r="H206" s="49"/>
    </row>
    <row r="207" spans="1:16" ht="12.75" customHeight="1" x14ac:dyDescent="0.2">
      <c r="A207" s="17" t="s">
        <v>292</v>
      </c>
      <c r="B207" s="22" t="s">
        <v>355</v>
      </c>
      <c r="C207" s="22" t="s">
        <v>980</v>
      </c>
      <c r="D207" s="17" t="s">
        <v>49</v>
      </c>
      <c r="E207" s="23" t="s">
        <v>981</v>
      </c>
      <c r="F207" s="24" t="s">
        <v>117</v>
      </c>
      <c r="G207" s="25">
        <v>2</v>
      </c>
      <c r="H207" s="48"/>
      <c r="I207" s="25">
        <f>ROUND(ROUND(H207,1)*ROUND(G207,1),1)</f>
        <v>0</v>
      </c>
      <c r="O207">
        <f>(I207*21)/100</f>
        <v>0</v>
      </c>
      <c r="P207" t="s">
        <v>27</v>
      </c>
    </row>
    <row r="208" spans="1:16" ht="12.75" customHeight="1" x14ac:dyDescent="0.2">
      <c r="A208" s="26" t="s">
        <v>52</v>
      </c>
      <c r="E208" s="27" t="s">
        <v>982</v>
      </c>
      <c r="H208" s="49"/>
    </row>
    <row r="209" spans="1:16" ht="12.75" customHeight="1" x14ac:dyDescent="0.2">
      <c r="A209" s="30" t="s">
        <v>54</v>
      </c>
      <c r="E209" s="29" t="s">
        <v>49</v>
      </c>
      <c r="H209" s="49"/>
    </row>
    <row r="210" spans="1:16" ht="12.75" customHeight="1" x14ac:dyDescent="0.2">
      <c r="A210" s="17" t="s">
        <v>292</v>
      </c>
      <c r="B210" s="22" t="s">
        <v>360</v>
      </c>
      <c r="C210" s="22" t="s">
        <v>983</v>
      </c>
      <c r="D210" s="17" t="s">
        <v>49</v>
      </c>
      <c r="E210" s="23" t="s">
        <v>984</v>
      </c>
      <c r="F210" s="24" t="s">
        <v>117</v>
      </c>
      <c r="G210" s="25">
        <v>1</v>
      </c>
      <c r="H210" s="48"/>
      <c r="I210" s="25">
        <f>ROUND(ROUND(H210,1)*ROUND(G210,1),1)</f>
        <v>0</v>
      </c>
      <c r="O210">
        <f>(I210*21)/100</f>
        <v>0</v>
      </c>
      <c r="P210" t="s">
        <v>27</v>
      </c>
    </row>
    <row r="211" spans="1:16" ht="12.75" customHeight="1" x14ac:dyDescent="0.2">
      <c r="A211" s="26" t="s">
        <v>52</v>
      </c>
      <c r="E211" s="27" t="s">
        <v>985</v>
      </c>
      <c r="H211" s="49"/>
    </row>
    <row r="212" spans="1:16" ht="12.75" customHeight="1" x14ac:dyDescent="0.2">
      <c r="A212" s="30" t="s">
        <v>54</v>
      </c>
      <c r="E212" s="29" t="s">
        <v>49</v>
      </c>
      <c r="H212" s="49"/>
    </row>
    <row r="213" spans="1:16" ht="12.75" customHeight="1" x14ac:dyDescent="0.2">
      <c r="A213" s="17" t="s">
        <v>47</v>
      </c>
      <c r="B213" s="22" t="s">
        <v>364</v>
      </c>
      <c r="C213" s="22" t="s">
        <v>986</v>
      </c>
      <c r="D213" s="17" t="s">
        <v>49</v>
      </c>
      <c r="E213" s="23" t="s">
        <v>987</v>
      </c>
      <c r="F213" s="24" t="s">
        <v>117</v>
      </c>
      <c r="G213" s="25">
        <v>1</v>
      </c>
      <c r="H213" s="48"/>
      <c r="I213" s="25">
        <f>ROUND(ROUND(H213,1)*ROUND(G213,1),1)</f>
        <v>0</v>
      </c>
      <c r="O213">
        <f>(I213*21)/100</f>
        <v>0</v>
      </c>
      <c r="P213" t="s">
        <v>27</v>
      </c>
    </row>
    <row r="214" spans="1:16" ht="25.5" customHeight="1" x14ac:dyDescent="0.2">
      <c r="A214" s="26" t="s">
        <v>52</v>
      </c>
      <c r="E214" s="27" t="s">
        <v>964</v>
      </c>
      <c r="H214" s="49"/>
    </row>
    <row r="215" spans="1:16" ht="12.75" customHeight="1" x14ac:dyDescent="0.2">
      <c r="A215" s="30" t="s">
        <v>54</v>
      </c>
      <c r="E215" s="29" t="s">
        <v>49</v>
      </c>
      <c r="H215" s="49"/>
    </row>
    <row r="216" spans="1:16" ht="12.75" customHeight="1" x14ac:dyDescent="0.2">
      <c r="A216" s="17" t="s">
        <v>292</v>
      </c>
      <c r="B216" s="22" t="s">
        <v>370</v>
      </c>
      <c r="C216" s="22" t="s">
        <v>988</v>
      </c>
      <c r="D216" s="17" t="s">
        <v>49</v>
      </c>
      <c r="E216" s="23" t="s">
        <v>989</v>
      </c>
      <c r="F216" s="24" t="s">
        <v>117</v>
      </c>
      <c r="G216" s="25">
        <v>1</v>
      </c>
      <c r="H216" s="48"/>
      <c r="I216" s="25">
        <f>ROUND(ROUND(H216,1)*ROUND(G216,1),1)</f>
        <v>0</v>
      </c>
      <c r="O216">
        <f>(I216*21)/100</f>
        <v>0</v>
      </c>
      <c r="P216" t="s">
        <v>27</v>
      </c>
    </row>
    <row r="217" spans="1:16" ht="12.75" customHeight="1" x14ac:dyDescent="0.2">
      <c r="A217" s="26" t="s">
        <v>52</v>
      </c>
      <c r="E217" s="27" t="s">
        <v>990</v>
      </c>
      <c r="H217" s="49"/>
    </row>
    <row r="218" spans="1:16" ht="12.75" customHeight="1" x14ac:dyDescent="0.2">
      <c r="A218" s="30" t="s">
        <v>54</v>
      </c>
      <c r="E218" s="29" t="s">
        <v>49</v>
      </c>
      <c r="H218" s="49"/>
    </row>
    <row r="219" spans="1:16" ht="12.75" customHeight="1" x14ac:dyDescent="0.2">
      <c r="A219" s="17" t="s">
        <v>47</v>
      </c>
      <c r="B219" s="22" t="s">
        <v>374</v>
      </c>
      <c r="C219" s="22" t="s">
        <v>991</v>
      </c>
      <c r="D219" s="17" t="s">
        <v>18</v>
      </c>
      <c r="E219" s="23" t="s">
        <v>992</v>
      </c>
      <c r="F219" s="24" t="s">
        <v>183</v>
      </c>
      <c r="G219" s="25">
        <v>6</v>
      </c>
      <c r="H219" s="48"/>
      <c r="I219" s="25">
        <f>ROUND(ROUND(H219,1)*ROUND(G219,1),1)</f>
        <v>0</v>
      </c>
      <c r="O219">
        <f>(I219*21)/100</f>
        <v>0</v>
      </c>
      <c r="P219" t="s">
        <v>27</v>
      </c>
    </row>
    <row r="220" spans="1:16" ht="25.5" customHeight="1" x14ac:dyDescent="0.2">
      <c r="A220" s="26" t="s">
        <v>52</v>
      </c>
      <c r="E220" s="27" t="s">
        <v>993</v>
      </c>
      <c r="H220" s="49"/>
    </row>
    <row r="221" spans="1:16" ht="12.75" customHeight="1" x14ac:dyDescent="0.2">
      <c r="A221" s="30" t="s">
        <v>54</v>
      </c>
      <c r="E221" s="29" t="s">
        <v>49</v>
      </c>
      <c r="H221" s="49"/>
    </row>
    <row r="222" spans="1:16" ht="12.75" customHeight="1" x14ac:dyDescent="0.2">
      <c r="A222" s="17" t="s">
        <v>292</v>
      </c>
      <c r="B222" s="22" t="s">
        <v>383</v>
      </c>
      <c r="C222" s="22" t="s">
        <v>994</v>
      </c>
      <c r="D222" s="17" t="s">
        <v>49</v>
      </c>
      <c r="E222" s="23" t="s">
        <v>995</v>
      </c>
      <c r="F222" s="24" t="s">
        <v>183</v>
      </c>
      <c r="G222" s="25">
        <v>6</v>
      </c>
      <c r="H222" s="48"/>
      <c r="I222" s="25">
        <f>ROUND(ROUND(H222,1)*ROUND(G222,1),1)</f>
        <v>0</v>
      </c>
      <c r="O222">
        <f>(I222*21)/100</f>
        <v>0</v>
      </c>
      <c r="P222" t="s">
        <v>27</v>
      </c>
    </row>
    <row r="223" spans="1:16" ht="12.75" customHeight="1" x14ac:dyDescent="0.2">
      <c r="A223" s="26" t="s">
        <v>52</v>
      </c>
      <c r="E223" s="27" t="s">
        <v>996</v>
      </c>
      <c r="H223" s="49"/>
    </row>
    <row r="224" spans="1:16" ht="12.75" customHeight="1" x14ac:dyDescent="0.2">
      <c r="A224" s="30" t="s">
        <v>54</v>
      </c>
      <c r="E224" s="29" t="s">
        <v>49</v>
      </c>
      <c r="H224" s="49"/>
    </row>
    <row r="225" spans="1:16" ht="12.75" customHeight="1" x14ac:dyDescent="0.2">
      <c r="A225" s="17" t="s">
        <v>47</v>
      </c>
      <c r="B225" s="22" t="s">
        <v>379</v>
      </c>
      <c r="C225" s="22" t="s">
        <v>991</v>
      </c>
      <c r="D225" s="17" t="s">
        <v>228</v>
      </c>
      <c r="E225" s="23" t="s">
        <v>992</v>
      </c>
      <c r="F225" s="24" t="s">
        <v>183</v>
      </c>
      <c r="G225" s="25">
        <v>24</v>
      </c>
      <c r="H225" s="48"/>
      <c r="I225" s="25">
        <f>ROUND(ROUND(H225,1)*ROUND(G225,1),1)</f>
        <v>0</v>
      </c>
      <c r="O225">
        <f>(I225*21)/100</f>
        <v>0</v>
      </c>
      <c r="P225" t="s">
        <v>27</v>
      </c>
    </row>
    <row r="226" spans="1:16" ht="12.75" customHeight="1" x14ac:dyDescent="0.2">
      <c r="A226" s="26" t="s">
        <v>52</v>
      </c>
      <c r="E226" s="27" t="s">
        <v>997</v>
      </c>
      <c r="H226" s="49"/>
    </row>
    <row r="227" spans="1:16" ht="12.75" customHeight="1" x14ac:dyDescent="0.2">
      <c r="A227" s="30" t="s">
        <v>54</v>
      </c>
      <c r="E227" s="29" t="s">
        <v>49</v>
      </c>
      <c r="H227" s="49"/>
    </row>
    <row r="228" spans="1:16" ht="12.75" customHeight="1" x14ac:dyDescent="0.2">
      <c r="A228" s="17" t="s">
        <v>47</v>
      </c>
      <c r="B228" s="22" t="s">
        <v>386</v>
      </c>
      <c r="C228" s="22" t="s">
        <v>998</v>
      </c>
      <c r="D228" s="17" t="s">
        <v>49</v>
      </c>
      <c r="E228" s="23" t="s">
        <v>999</v>
      </c>
      <c r="F228" s="24" t="s">
        <v>183</v>
      </c>
      <c r="G228" s="25">
        <v>126.5</v>
      </c>
      <c r="H228" s="48"/>
      <c r="I228" s="25">
        <f>ROUND(ROUND(H228,1)*ROUND(G228,1),1)</f>
        <v>0</v>
      </c>
      <c r="O228">
        <f>(I228*21)/100</f>
        <v>0</v>
      </c>
      <c r="P228" t="s">
        <v>27</v>
      </c>
    </row>
    <row r="229" spans="1:16" ht="12.75" customHeight="1" x14ac:dyDescent="0.2">
      <c r="A229" s="26" t="s">
        <v>52</v>
      </c>
      <c r="E229" s="27" t="s">
        <v>1000</v>
      </c>
      <c r="H229" s="49"/>
    </row>
    <row r="230" spans="1:16" ht="12.75" customHeight="1" x14ac:dyDescent="0.2">
      <c r="A230" s="30" t="s">
        <v>54</v>
      </c>
      <c r="E230" s="29" t="s">
        <v>49</v>
      </c>
      <c r="H230" s="49"/>
    </row>
    <row r="231" spans="1:16" ht="12.75" customHeight="1" x14ac:dyDescent="0.2">
      <c r="A231" s="17" t="s">
        <v>47</v>
      </c>
      <c r="B231" s="22" t="s">
        <v>391</v>
      </c>
      <c r="C231" s="22" t="s">
        <v>1001</v>
      </c>
      <c r="D231" s="17" t="s">
        <v>49</v>
      </c>
      <c r="E231" s="23" t="s">
        <v>1002</v>
      </c>
      <c r="F231" s="24" t="s">
        <v>117</v>
      </c>
      <c r="G231" s="25">
        <v>6</v>
      </c>
      <c r="H231" s="48"/>
      <c r="I231" s="25">
        <f>ROUND(ROUND(H231,1)*ROUND(G231,1),1)</f>
        <v>0</v>
      </c>
      <c r="O231">
        <f>(I231*21)/100</f>
        <v>0</v>
      </c>
      <c r="P231" t="s">
        <v>27</v>
      </c>
    </row>
    <row r="232" spans="1:16" ht="25.5" customHeight="1" x14ac:dyDescent="0.2">
      <c r="A232" s="26" t="s">
        <v>52</v>
      </c>
      <c r="E232" s="27" t="s">
        <v>1003</v>
      </c>
      <c r="H232" s="49"/>
    </row>
    <row r="233" spans="1:16" ht="12.75" customHeight="1" x14ac:dyDescent="0.2">
      <c r="A233" s="30" t="s">
        <v>54</v>
      </c>
      <c r="E233" s="29" t="s">
        <v>49</v>
      </c>
      <c r="H233" s="49"/>
    </row>
    <row r="234" spans="1:16" ht="12.75" customHeight="1" x14ac:dyDescent="0.2">
      <c r="A234" s="17" t="s">
        <v>292</v>
      </c>
      <c r="B234" s="22" t="s">
        <v>395</v>
      </c>
      <c r="C234" s="22" t="s">
        <v>1004</v>
      </c>
      <c r="D234" s="17" t="s">
        <v>49</v>
      </c>
      <c r="E234" s="23" t="s">
        <v>1005</v>
      </c>
      <c r="F234" s="24" t="s">
        <v>117</v>
      </c>
      <c r="G234" s="25">
        <v>6</v>
      </c>
      <c r="H234" s="48"/>
      <c r="I234" s="25">
        <f>ROUND(ROUND(H234,1)*ROUND(G234,1),1)</f>
        <v>0</v>
      </c>
      <c r="O234">
        <f>(I234*21)/100</f>
        <v>0</v>
      </c>
      <c r="P234" t="s">
        <v>27</v>
      </c>
    </row>
    <row r="235" spans="1:16" ht="12.75" customHeight="1" x14ac:dyDescent="0.2">
      <c r="A235" s="26" t="s">
        <v>52</v>
      </c>
      <c r="E235" s="27" t="s">
        <v>1006</v>
      </c>
      <c r="H235" s="49"/>
    </row>
    <row r="236" spans="1:16" ht="12.75" customHeight="1" x14ac:dyDescent="0.2">
      <c r="A236" s="30" t="s">
        <v>54</v>
      </c>
      <c r="E236" s="29" t="s">
        <v>49</v>
      </c>
      <c r="H236" s="49"/>
    </row>
    <row r="237" spans="1:16" ht="12.75" customHeight="1" x14ac:dyDescent="0.2">
      <c r="A237" s="17" t="s">
        <v>47</v>
      </c>
      <c r="B237" s="22" t="s">
        <v>401</v>
      </c>
      <c r="C237" s="22" t="s">
        <v>1007</v>
      </c>
      <c r="D237" s="17" t="s">
        <v>49</v>
      </c>
      <c r="E237" s="23" t="s">
        <v>1008</v>
      </c>
      <c r="F237" s="24" t="s">
        <v>117</v>
      </c>
      <c r="G237" s="25">
        <v>2</v>
      </c>
      <c r="H237" s="48"/>
      <c r="I237" s="25">
        <f>ROUND(ROUND(H237,1)*ROUND(G237,1),1)</f>
        <v>0</v>
      </c>
      <c r="O237">
        <f>(I237*21)/100</f>
        <v>0</v>
      </c>
      <c r="P237" t="s">
        <v>27</v>
      </c>
    </row>
    <row r="238" spans="1:16" ht="25.5" customHeight="1" x14ac:dyDescent="0.2">
      <c r="A238" s="26" t="s">
        <v>52</v>
      </c>
      <c r="E238" s="27" t="s">
        <v>1009</v>
      </c>
      <c r="H238" s="49"/>
    </row>
    <row r="239" spans="1:16" ht="12.75" customHeight="1" x14ac:dyDescent="0.2">
      <c r="A239" s="30" t="s">
        <v>54</v>
      </c>
      <c r="E239" s="29" t="s">
        <v>49</v>
      </c>
      <c r="H239" s="49"/>
    </row>
    <row r="240" spans="1:16" ht="12.75" customHeight="1" x14ac:dyDescent="0.2">
      <c r="A240" s="17" t="s">
        <v>292</v>
      </c>
      <c r="B240" s="22" t="s">
        <v>411</v>
      </c>
      <c r="C240" s="22" t="s">
        <v>1010</v>
      </c>
      <c r="D240" s="17" t="s">
        <v>49</v>
      </c>
      <c r="E240" s="23" t="s">
        <v>1011</v>
      </c>
      <c r="F240" s="24" t="s">
        <v>117</v>
      </c>
      <c r="G240" s="25">
        <v>2</v>
      </c>
      <c r="H240" s="48"/>
      <c r="I240" s="25">
        <f>ROUND(ROUND(H240,1)*ROUND(G240,1),1)</f>
        <v>0</v>
      </c>
      <c r="O240">
        <f>(I240*21)/100</f>
        <v>0</v>
      </c>
      <c r="P240" t="s">
        <v>27</v>
      </c>
    </row>
    <row r="241" spans="1:16" ht="12.75" customHeight="1" x14ac:dyDescent="0.2">
      <c r="A241" s="26" t="s">
        <v>52</v>
      </c>
      <c r="E241" s="27" t="s">
        <v>1012</v>
      </c>
      <c r="H241" s="49"/>
    </row>
    <row r="242" spans="1:16" ht="12.75" customHeight="1" x14ac:dyDescent="0.2">
      <c r="A242" s="30" t="s">
        <v>54</v>
      </c>
      <c r="E242" s="29" t="s">
        <v>49</v>
      </c>
      <c r="H242" s="49"/>
    </row>
    <row r="243" spans="1:16" ht="12.75" customHeight="1" x14ac:dyDescent="0.2">
      <c r="A243" s="17" t="s">
        <v>47</v>
      </c>
      <c r="B243" s="22" t="s">
        <v>415</v>
      </c>
      <c r="C243" s="22" t="s">
        <v>1013</v>
      </c>
      <c r="D243" s="17" t="s">
        <v>49</v>
      </c>
      <c r="E243" s="23" t="s">
        <v>1014</v>
      </c>
      <c r="F243" s="24" t="s">
        <v>117</v>
      </c>
      <c r="G243" s="25">
        <v>1</v>
      </c>
      <c r="H243" s="48"/>
      <c r="I243" s="25">
        <f>ROUND(ROUND(H243,1)*ROUND(G243,1),1)</f>
        <v>0</v>
      </c>
      <c r="O243">
        <f>(I243*21)/100</f>
        <v>0</v>
      </c>
      <c r="P243" t="s">
        <v>27</v>
      </c>
    </row>
    <row r="244" spans="1:16" ht="25.5" customHeight="1" x14ac:dyDescent="0.2">
      <c r="A244" s="26" t="s">
        <v>52</v>
      </c>
      <c r="E244" s="27" t="s">
        <v>1015</v>
      </c>
      <c r="H244" s="49"/>
    </row>
    <row r="245" spans="1:16" ht="12.75" customHeight="1" x14ac:dyDescent="0.2">
      <c r="A245" s="30" t="s">
        <v>54</v>
      </c>
      <c r="E245" s="29" t="s">
        <v>49</v>
      </c>
      <c r="H245" s="49"/>
    </row>
    <row r="246" spans="1:16" ht="12.75" customHeight="1" x14ac:dyDescent="0.2">
      <c r="A246" s="17" t="s">
        <v>292</v>
      </c>
      <c r="B246" s="22" t="s">
        <v>419</v>
      </c>
      <c r="C246" s="22" t="s">
        <v>1016</v>
      </c>
      <c r="D246" s="17" t="s">
        <v>49</v>
      </c>
      <c r="E246" s="23" t="s">
        <v>1017</v>
      </c>
      <c r="F246" s="24" t="s">
        <v>117</v>
      </c>
      <c r="G246" s="25">
        <v>1</v>
      </c>
      <c r="H246" s="48"/>
      <c r="I246" s="25">
        <f>ROUND(ROUND(H246,1)*ROUND(G246,1),1)</f>
        <v>0</v>
      </c>
      <c r="O246">
        <f>(I246*21)/100</f>
        <v>0</v>
      </c>
      <c r="P246" t="s">
        <v>27</v>
      </c>
    </row>
    <row r="247" spans="1:16" ht="12.75" customHeight="1" x14ac:dyDescent="0.2">
      <c r="A247" s="26" t="s">
        <v>52</v>
      </c>
      <c r="E247" s="27" t="s">
        <v>1018</v>
      </c>
      <c r="H247" s="49"/>
    </row>
    <row r="248" spans="1:16" ht="12.75" customHeight="1" x14ac:dyDescent="0.2">
      <c r="A248" s="30" t="s">
        <v>54</v>
      </c>
      <c r="E248" s="29" t="s">
        <v>49</v>
      </c>
      <c r="H248" s="49"/>
    </row>
    <row r="249" spans="1:16" ht="12.75" customHeight="1" x14ac:dyDescent="0.2">
      <c r="A249" s="17" t="s">
        <v>47</v>
      </c>
      <c r="B249" s="22" t="s">
        <v>422</v>
      </c>
      <c r="C249" s="22" t="s">
        <v>1019</v>
      </c>
      <c r="D249" s="17" t="s">
        <v>49</v>
      </c>
      <c r="E249" s="23" t="s">
        <v>1020</v>
      </c>
      <c r="F249" s="24" t="s">
        <v>117</v>
      </c>
      <c r="G249" s="25">
        <v>6</v>
      </c>
      <c r="H249" s="48"/>
      <c r="I249" s="25">
        <f>ROUND(ROUND(H249,1)*ROUND(G249,1),1)</f>
        <v>0</v>
      </c>
      <c r="O249">
        <f>(I249*21)/100</f>
        <v>0</v>
      </c>
      <c r="P249" t="s">
        <v>27</v>
      </c>
    </row>
    <row r="250" spans="1:16" ht="25.5" customHeight="1" x14ac:dyDescent="0.2">
      <c r="A250" s="26" t="s">
        <v>52</v>
      </c>
      <c r="E250" s="27" t="s">
        <v>1021</v>
      </c>
      <c r="H250" s="49"/>
    </row>
    <row r="251" spans="1:16" ht="12.75" customHeight="1" x14ac:dyDescent="0.2">
      <c r="A251" s="30" t="s">
        <v>54</v>
      </c>
      <c r="E251" s="29" t="s">
        <v>49</v>
      </c>
      <c r="H251" s="49"/>
    </row>
    <row r="252" spans="1:16" ht="12.75" customHeight="1" x14ac:dyDescent="0.2">
      <c r="A252" s="17" t="s">
        <v>292</v>
      </c>
      <c r="B252" s="22" t="s">
        <v>425</v>
      </c>
      <c r="C252" s="22" t="s">
        <v>1022</v>
      </c>
      <c r="D252" s="17" t="s">
        <v>49</v>
      </c>
      <c r="E252" s="23" t="s">
        <v>1023</v>
      </c>
      <c r="F252" s="24" t="s">
        <v>117</v>
      </c>
      <c r="G252" s="25">
        <v>6</v>
      </c>
      <c r="H252" s="48"/>
      <c r="I252" s="25">
        <f>ROUND(ROUND(H252,1)*ROUND(G252,1),1)</f>
        <v>0</v>
      </c>
      <c r="O252">
        <f>(I252*21)/100</f>
        <v>0</v>
      </c>
      <c r="P252" t="s">
        <v>27</v>
      </c>
    </row>
    <row r="253" spans="1:16" ht="12.75" customHeight="1" x14ac:dyDescent="0.2">
      <c r="A253" s="26" t="s">
        <v>52</v>
      </c>
      <c r="E253" s="27" t="s">
        <v>1024</v>
      </c>
      <c r="H253" s="49"/>
    </row>
    <row r="254" spans="1:16" ht="12.75" customHeight="1" x14ac:dyDescent="0.2">
      <c r="A254" s="30" t="s">
        <v>54</v>
      </c>
      <c r="E254" s="29" t="s">
        <v>49</v>
      </c>
      <c r="H254" s="49"/>
    </row>
    <row r="255" spans="1:16" ht="12.75" customHeight="1" x14ac:dyDescent="0.2">
      <c r="A255" s="17" t="s">
        <v>47</v>
      </c>
      <c r="B255" s="22" t="s">
        <v>429</v>
      </c>
      <c r="C255" s="22" t="s">
        <v>1025</v>
      </c>
      <c r="D255" s="17" t="s">
        <v>49</v>
      </c>
      <c r="E255" s="23" t="s">
        <v>1026</v>
      </c>
      <c r="F255" s="24" t="s">
        <v>183</v>
      </c>
      <c r="G255" s="25">
        <v>156.5</v>
      </c>
      <c r="H255" s="48"/>
      <c r="I255" s="25">
        <f>ROUND(ROUND(H255,1)*ROUND(G255,1),1)</f>
        <v>0</v>
      </c>
      <c r="O255">
        <f>(I255*21)/100</f>
        <v>0</v>
      </c>
      <c r="P255" t="s">
        <v>27</v>
      </c>
    </row>
    <row r="256" spans="1:16" ht="12.75" customHeight="1" x14ac:dyDescent="0.2">
      <c r="A256" s="26" t="s">
        <v>52</v>
      </c>
      <c r="E256" s="27" t="s">
        <v>1027</v>
      </c>
      <c r="H256" s="49"/>
    </row>
    <row r="257" spans="1:16" ht="12.75" customHeight="1" x14ac:dyDescent="0.2">
      <c r="A257" s="30" t="s">
        <v>54</v>
      </c>
      <c r="E257" s="29" t="s">
        <v>1028</v>
      </c>
      <c r="H257" s="49"/>
    </row>
    <row r="258" spans="1:16" ht="12.75" customHeight="1" x14ac:dyDescent="0.2">
      <c r="A258" s="17" t="s">
        <v>47</v>
      </c>
      <c r="B258" s="22" t="s">
        <v>433</v>
      </c>
      <c r="C258" s="22" t="s">
        <v>1029</v>
      </c>
      <c r="D258" s="17" t="s">
        <v>49</v>
      </c>
      <c r="E258" s="23" t="s">
        <v>1030</v>
      </c>
      <c r="F258" s="24" t="s">
        <v>183</v>
      </c>
      <c r="G258" s="25">
        <v>131.69999999999999</v>
      </c>
      <c r="H258" s="48"/>
      <c r="I258" s="25">
        <f>ROUND(ROUND(H258,1)*ROUND(G258,1),1)</f>
        <v>0</v>
      </c>
      <c r="O258">
        <f>(I258*21)/100</f>
        <v>0</v>
      </c>
      <c r="P258" t="s">
        <v>27</v>
      </c>
    </row>
    <row r="259" spans="1:16" ht="12.75" customHeight="1" x14ac:dyDescent="0.2">
      <c r="A259" s="26" t="s">
        <v>52</v>
      </c>
      <c r="E259" s="27" t="s">
        <v>1031</v>
      </c>
      <c r="H259" s="49"/>
    </row>
    <row r="260" spans="1:16" ht="12.75" customHeight="1" x14ac:dyDescent="0.2">
      <c r="A260" s="30" t="s">
        <v>54</v>
      </c>
      <c r="E260" s="29" t="s">
        <v>1032</v>
      </c>
      <c r="H260" s="49"/>
    </row>
    <row r="261" spans="1:16" ht="12.75" customHeight="1" x14ac:dyDescent="0.2">
      <c r="A261" s="17" t="s">
        <v>47</v>
      </c>
      <c r="B261" s="22" t="s">
        <v>438</v>
      </c>
      <c r="C261" s="22" t="s">
        <v>1033</v>
      </c>
      <c r="D261" s="17" t="s">
        <v>469</v>
      </c>
      <c r="E261" s="23" t="s">
        <v>1034</v>
      </c>
      <c r="F261" s="24" t="s">
        <v>183</v>
      </c>
      <c r="G261" s="25">
        <v>131.69999999999999</v>
      </c>
      <c r="H261" s="48"/>
      <c r="I261" s="25">
        <f>ROUND(ROUND(H261,1)*ROUND(G261,1),1)</f>
        <v>0</v>
      </c>
      <c r="O261">
        <f>(I261*21)/100</f>
        <v>0</v>
      </c>
      <c r="P261" t="s">
        <v>27</v>
      </c>
    </row>
    <row r="262" spans="1:16" ht="12.75" customHeight="1" x14ac:dyDescent="0.2">
      <c r="A262" s="26" t="s">
        <v>52</v>
      </c>
      <c r="E262" s="27" t="s">
        <v>1035</v>
      </c>
      <c r="H262" s="49"/>
    </row>
    <row r="263" spans="1:16" ht="12.75" customHeight="1" x14ac:dyDescent="0.2">
      <c r="A263" s="30" t="s">
        <v>54</v>
      </c>
      <c r="E263" s="29" t="s">
        <v>1032</v>
      </c>
      <c r="H263" s="49"/>
    </row>
    <row r="264" spans="1:16" ht="12.75" customHeight="1" x14ac:dyDescent="0.2">
      <c r="A264" s="17" t="s">
        <v>47</v>
      </c>
      <c r="B264" s="22" t="s">
        <v>442</v>
      </c>
      <c r="C264" s="22" t="s">
        <v>1036</v>
      </c>
      <c r="D264" s="17" t="s">
        <v>49</v>
      </c>
      <c r="E264" s="23" t="s">
        <v>1037</v>
      </c>
      <c r="F264" s="24" t="s">
        <v>183</v>
      </c>
      <c r="G264" s="25">
        <v>125.7</v>
      </c>
      <c r="H264" s="48"/>
      <c r="I264" s="25">
        <f>ROUND(ROUND(H264,1)*ROUND(G264,1),1)</f>
        <v>0</v>
      </c>
      <c r="O264">
        <f>(I264*21)/100</f>
        <v>0</v>
      </c>
      <c r="P264" t="s">
        <v>27</v>
      </c>
    </row>
    <row r="265" spans="1:16" ht="12.75" customHeight="1" x14ac:dyDescent="0.2">
      <c r="A265" s="26" t="s">
        <v>52</v>
      </c>
      <c r="E265" s="27" t="s">
        <v>1038</v>
      </c>
      <c r="H265" s="49"/>
    </row>
    <row r="266" spans="1:16" ht="12.75" customHeight="1" x14ac:dyDescent="0.2">
      <c r="A266" s="30" t="s">
        <v>54</v>
      </c>
      <c r="E266" s="29" t="s">
        <v>49</v>
      </c>
      <c r="H266" s="49"/>
    </row>
    <row r="267" spans="1:16" ht="12.75" customHeight="1" x14ac:dyDescent="0.2">
      <c r="A267" s="17" t="s">
        <v>47</v>
      </c>
      <c r="B267" s="22" t="s">
        <v>446</v>
      </c>
      <c r="C267" s="22" t="s">
        <v>1039</v>
      </c>
      <c r="D267" s="17" t="s">
        <v>49</v>
      </c>
      <c r="E267" s="23" t="s">
        <v>1040</v>
      </c>
      <c r="F267" s="24" t="s">
        <v>117</v>
      </c>
      <c r="G267" s="25">
        <v>6</v>
      </c>
      <c r="H267" s="48"/>
      <c r="I267" s="25">
        <f>ROUND(ROUND(H267,1)*ROUND(G267,1),1)</f>
        <v>0</v>
      </c>
      <c r="O267">
        <f>(I267*21)/100</f>
        <v>0</v>
      </c>
      <c r="P267" t="s">
        <v>27</v>
      </c>
    </row>
    <row r="268" spans="1:16" ht="25.5" customHeight="1" x14ac:dyDescent="0.2">
      <c r="A268" s="26" t="s">
        <v>52</v>
      </c>
      <c r="E268" s="27" t="s">
        <v>1041</v>
      </c>
      <c r="H268" s="49"/>
    </row>
    <row r="269" spans="1:16" ht="12.75" customHeight="1" x14ac:dyDescent="0.2">
      <c r="A269" s="30" t="s">
        <v>54</v>
      </c>
      <c r="E269" s="29" t="s">
        <v>49</v>
      </c>
      <c r="H269" s="49"/>
    </row>
    <row r="270" spans="1:16" ht="12.75" customHeight="1" x14ac:dyDescent="0.2">
      <c r="A270" s="17" t="s">
        <v>292</v>
      </c>
      <c r="B270" s="22" t="s">
        <v>450</v>
      </c>
      <c r="C270" s="22" t="s">
        <v>1042</v>
      </c>
      <c r="D270" s="17" t="s">
        <v>49</v>
      </c>
      <c r="E270" s="23" t="s">
        <v>1043</v>
      </c>
      <c r="F270" s="24" t="s">
        <v>117</v>
      </c>
      <c r="G270" s="25">
        <v>6</v>
      </c>
      <c r="H270" s="48"/>
      <c r="I270" s="25">
        <f>ROUND(ROUND(H270,1)*ROUND(G270,1),1)</f>
        <v>0</v>
      </c>
      <c r="O270">
        <f>(I270*21)/100</f>
        <v>0</v>
      </c>
      <c r="P270" t="s">
        <v>27</v>
      </c>
    </row>
    <row r="271" spans="1:16" ht="12.75" customHeight="1" x14ac:dyDescent="0.2">
      <c r="A271" s="26" t="s">
        <v>52</v>
      </c>
      <c r="E271" s="27" t="s">
        <v>1044</v>
      </c>
      <c r="H271" s="49"/>
    </row>
    <row r="272" spans="1:16" ht="12.75" customHeight="1" x14ac:dyDescent="0.2">
      <c r="A272" s="30" t="s">
        <v>54</v>
      </c>
      <c r="E272" s="29" t="s">
        <v>49</v>
      </c>
      <c r="H272" s="49"/>
    </row>
    <row r="273" spans="1:16" ht="12.75" customHeight="1" x14ac:dyDescent="0.2">
      <c r="A273" s="17" t="s">
        <v>47</v>
      </c>
      <c r="B273" s="22" t="s">
        <v>454</v>
      </c>
      <c r="C273" s="22" t="s">
        <v>1045</v>
      </c>
      <c r="D273" s="17" t="s">
        <v>49</v>
      </c>
      <c r="E273" s="23" t="s">
        <v>1046</v>
      </c>
      <c r="F273" s="24" t="s">
        <v>117</v>
      </c>
      <c r="G273" s="25">
        <v>2</v>
      </c>
      <c r="H273" s="48"/>
      <c r="I273" s="25">
        <f>ROUND(ROUND(H273,1)*ROUND(G273,1),1)</f>
        <v>0</v>
      </c>
      <c r="O273">
        <f>(I273*21)/100</f>
        <v>0</v>
      </c>
      <c r="P273" t="s">
        <v>27</v>
      </c>
    </row>
    <row r="274" spans="1:16" ht="25.5" customHeight="1" x14ac:dyDescent="0.2">
      <c r="A274" s="26" t="s">
        <v>52</v>
      </c>
      <c r="E274" s="27" t="s">
        <v>1047</v>
      </c>
      <c r="H274" s="49"/>
    </row>
    <row r="275" spans="1:16" ht="12.75" customHeight="1" x14ac:dyDescent="0.2">
      <c r="A275" s="30" t="s">
        <v>54</v>
      </c>
      <c r="E275" s="29" t="s">
        <v>49</v>
      </c>
      <c r="H275" s="49"/>
    </row>
    <row r="276" spans="1:16" ht="12.75" customHeight="1" x14ac:dyDescent="0.2">
      <c r="A276" s="17" t="s">
        <v>292</v>
      </c>
      <c r="B276" s="22" t="s">
        <v>459</v>
      </c>
      <c r="C276" s="22" t="s">
        <v>1048</v>
      </c>
      <c r="D276" s="17" t="s">
        <v>49</v>
      </c>
      <c r="E276" s="23" t="s">
        <v>1049</v>
      </c>
      <c r="F276" s="24" t="s">
        <v>117</v>
      </c>
      <c r="G276" s="25">
        <v>2</v>
      </c>
      <c r="H276" s="48"/>
      <c r="I276" s="25">
        <f>ROUND(ROUND(H276,1)*ROUND(G276,1),1)</f>
        <v>0</v>
      </c>
      <c r="O276">
        <f>(I276*21)/100</f>
        <v>0</v>
      </c>
      <c r="P276" t="s">
        <v>27</v>
      </c>
    </row>
    <row r="277" spans="1:16" ht="12.75" customHeight="1" x14ac:dyDescent="0.2">
      <c r="A277" s="26" t="s">
        <v>52</v>
      </c>
      <c r="E277" s="27" t="s">
        <v>1050</v>
      </c>
      <c r="H277" s="49"/>
    </row>
    <row r="278" spans="1:16" ht="12.75" customHeight="1" x14ac:dyDescent="0.2">
      <c r="A278" s="30" t="s">
        <v>54</v>
      </c>
      <c r="E278" s="29" t="s">
        <v>49</v>
      </c>
      <c r="H278" s="49"/>
    </row>
    <row r="279" spans="1:16" ht="12.75" customHeight="1" x14ac:dyDescent="0.2">
      <c r="A279" s="17" t="s">
        <v>47</v>
      </c>
      <c r="B279" s="22" t="s">
        <v>463</v>
      </c>
      <c r="C279" s="22" t="s">
        <v>1051</v>
      </c>
      <c r="D279" s="17" t="s">
        <v>49</v>
      </c>
      <c r="E279" s="23" t="s">
        <v>1052</v>
      </c>
      <c r="F279" s="24" t="s">
        <v>117</v>
      </c>
      <c r="G279" s="25">
        <v>1</v>
      </c>
      <c r="H279" s="48"/>
      <c r="I279" s="25">
        <f>ROUND(ROUND(H279,1)*ROUND(G279,1),1)</f>
        <v>0</v>
      </c>
      <c r="O279">
        <f>(I279*21)/100</f>
        <v>0</v>
      </c>
      <c r="P279" t="s">
        <v>27</v>
      </c>
    </row>
    <row r="280" spans="1:16" ht="25.5" customHeight="1" x14ac:dyDescent="0.2">
      <c r="A280" s="26" t="s">
        <v>52</v>
      </c>
      <c r="E280" s="27" t="s">
        <v>1053</v>
      </c>
      <c r="H280" s="49"/>
    </row>
    <row r="281" spans="1:16" ht="12.75" customHeight="1" x14ac:dyDescent="0.2">
      <c r="A281" s="30" t="s">
        <v>54</v>
      </c>
      <c r="E281" s="29" t="s">
        <v>49</v>
      </c>
      <c r="H281" s="49"/>
    </row>
    <row r="282" spans="1:16" ht="12.75" customHeight="1" x14ac:dyDescent="0.2">
      <c r="A282" s="17" t="s">
        <v>292</v>
      </c>
      <c r="B282" s="22" t="s">
        <v>467</v>
      </c>
      <c r="C282" s="22" t="s">
        <v>1054</v>
      </c>
      <c r="D282" s="17" t="s">
        <v>49</v>
      </c>
      <c r="E282" s="23" t="s">
        <v>1055</v>
      </c>
      <c r="F282" s="24" t="s">
        <v>117</v>
      </c>
      <c r="G282" s="25">
        <v>1</v>
      </c>
      <c r="H282" s="48"/>
      <c r="I282" s="25">
        <f>ROUND(ROUND(H282,1)*ROUND(G282,1),1)</f>
        <v>0</v>
      </c>
      <c r="O282">
        <f>(I282*21)/100</f>
        <v>0</v>
      </c>
      <c r="P282" t="s">
        <v>27</v>
      </c>
    </row>
    <row r="283" spans="1:16" ht="12.75" customHeight="1" x14ac:dyDescent="0.2">
      <c r="A283" s="26" t="s">
        <v>52</v>
      </c>
      <c r="E283" s="27" t="s">
        <v>1056</v>
      </c>
      <c r="H283" s="49"/>
    </row>
    <row r="284" spans="1:16" ht="12.75" customHeight="1" x14ac:dyDescent="0.2">
      <c r="A284" s="30" t="s">
        <v>54</v>
      </c>
      <c r="E284" s="29" t="s">
        <v>49</v>
      </c>
      <c r="H284" s="49"/>
    </row>
    <row r="285" spans="1:16" ht="12.75" customHeight="1" x14ac:dyDescent="0.2">
      <c r="A285" s="17" t="s">
        <v>47</v>
      </c>
      <c r="B285" s="22" t="s">
        <v>473</v>
      </c>
      <c r="C285" s="22" t="s">
        <v>558</v>
      </c>
      <c r="D285" s="17" t="s">
        <v>49</v>
      </c>
      <c r="E285" s="23" t="s">
        <v>559</v>
      </c>
      <c r="F285" s="24" t="s">
        <v>183</v>
      </c>
      <c r="G285" s="25">
        <v>131.69999999999999</v>
      </c>
      <c r="H285" s="48"/>
      <c r="I285" s="25">
        <f>ROUND(ROUND(H285,1)*ROUND(G285,1),1)</f>
        <v>0</v>
      </c>
      <c r="O285">
        <f>(I285*21)/100</f>
        <v>0</v>
      </c>
      <c r="P285" t="s">
        <v>27</v>
      </c>
    </row>
    <row r="286" spans="1:16" ht="25.5" customHeight="1" x14ac:dyDescent="0.2">
      <c r="A286" s="26" t="s">
        <v>52</v>
      </c>
      <c r="E286" s="27" t="s">
        <v>1057</v>
      </c>
      <c r="H286" s="49"/>
    </row>
    <row r="287" spans="1:16" ht="12.75" customHeight="1" x14ac:dyDescent="0.2">
      <c r="A287" s="30" t="s">
        <v>54</v>
      </c>
      <c r="E287" s="29" t="s">
        <v>1058</v>
      </c>
      <c r="H287" s="49"/>
    </row>
    <row r="288" spans="1:16" ht="12.75" customHeight="1" x14ac:dyDescent="0.2">
      <c r="A288" s="17" t="s">
        <v>47</v>
      </c>
      <c r="B288" s="22" t="s">
        <v>528</v>
      </c>
      <c r="C288" s="22" t="s">
        <v>1059</v>
      </c>
      <c r="D288" s="17" t="s">
        <v>49</v>
      </c>
      <c r="E288" s="23" t="s">
        <v>1060</v>
      </c>
      <c r="F288" s="24" t="s">
        <v>51</v>
      </c>
      <c r="G288" s="25">
        <v>1</v>
      </c>
      <c r="H288" s="48"/>
      <c r="I288" s="25">
        <f>ROUND(ROUND(H288,1)*ROUND(G288,1),1)</f>
        <v>0</v>
      </c>
      <c r="O288">
        <f>(I288*21)/100</f>
        <v>0</v>
      </c>
      <c r="P288" t="s">
        <v>27</v>
      </c>
    </row>
    <row r="289" spans="1:16" ht="12.75" customHeight="1" x14ac:dyDescent="0.2">
      <c r="A289" s="26" t="s">
        <v>52</v>
      </c>
      <c r="E289" s="27" t="s">
        <v>1061</v>
      </c>
      <c r="H289" s="49"/>
    </row>
    <row r="290" spans="1:16" ht="12.75" customHeight="1" x14ac:dyDescent="0.2">
      <c r="A290" s="28" t="s">
        <v>54</v>
      </c>
      <c r="E290" s="29" t="s">
        <v>49</v>
      </c>
      <c r="H290" s="49"/>
    </row>
    <row r="291" spans="1:16" ht="12.75" customHeight="1" x14ac:dyDescent="0.2">
      <c r="A291" s="5" t="s">
        <v>45</v>
      </c>
      <c r="B291" s="5"/>
      <c r="C291" s="32" t="s">
        <v>42</v>
      </c>
      <c r="D291" s="5"/>
      <c r="E291" s="20" t="s">
        <v>561</v>
      </c>
      <c r="F291" s="5"/>
      <c r="G291" s="5"/>
      <c r="H291" s="50"/>
      <c r="I291" s="33">
        <f>0+I292+I295+I298+I301+I304+I307+I310+I313+I316+I319</f>
        <v>0</v>
      </c>
    </row>
    <row r="292" spans="1:16" ht="12.75" customHeight="1" x14ac:dyDescent="0.2">
      <c r="A292" s="17" t="s">
        <v>47</v>
      </c>
      <c r="B292" s="22" t="s">
        <v>477</v>
      </c>
      <c r="C292" s="22" t="s">
        <v>563</v>
      </c>
      <c r="D292" s="17" t="s">
        <v>49</v>
      </c>
      <c r="E292" s="23" t="s">
        <v>564</v>
      </c>
      <c r="F292" s="24" t="s">
        <v>183</v>
      </c>
      <c r="G292" s="25">
        <v>12.7</v>
      </c>
      <c r="H292" s="48"/>
      <c r="I292" s="25">
        <f>ROUND(ROUND(H292,1)*ROUND(G292,1),1)</f>
        <v>0</v>
      </c>
      <c r="O292">
        <f>(I292*21)/100</f>
        <v>0</v>
      </c>
      <c r="P292" t="s">
        <v>27</v>
      </c>
    </row>
    <row r="293" spans="1:16" ht="25.5" customHeight="1" x14ac:dyDescent="0.2">
      <c r="A293" s="26" t="s">
        <v>52</v>
      </c>
      <c r="E293" s="27" t="s">
        <v>658</v>
      </c>
      <c r="H293" s="49"/>
    </row>
    <row r="294" spans="1:16" ht="12.75" customHeight="1" x14ac:dyDescent="0.2">
      <c r="A294" s="30" t="s">
        <v>54</v>
      </c>
      <c r="E294" s="29" t="s">
        <v>49</v>
      </c>
      <c r="H294" s="49"/>
    </row>
    <row r="295" spans="1:16" ht="12.75" customHeight="1" x14ac:dyDescent="0.2">
      <c r="A295" s="17" t="s">
        <v>47</v>
      </c>
      <c r="B295" s="22" t="s">
        <v>481</v>
      </c>
      <c r="C295" s="22" t="s">
        <v>568</v>
      </c>
      <c r="D295" s="17" t="s">
        <v>49</v>
      </c>
      <c r="E295" s="23" t="s">
        <v>569</v>
      </c>
      <c r="F295" s="24" t="s">
        <v>183</v>
      </c>
      <c r="G295" s="25">
        <v>9.3000000000000007</v>
      </c>
      <c r="H295" s="48"/>
      <c r="I295" s="25">
        <f>ROUND(ROUND(H295,1)*ROUND(G295,1),1)</f>
        <v>0</v>
      </c>
      <c r="O295">
        <f>(I295*21)/100</f>
        <v>0</v>
      </c>
      <c r="P295" t="s">
        <v>27</v>
      </c>
    </row>
    <row r="296" spans="1:16" ht="25.5" customHeight="1" x14ac:dyDescent="0.2">
      <c r="A296" s="26" t="s">
        <v>52</v>
      </c>
      <c r="E296" s="27" t="s">
        <v>660</v>
      </c>
      <c r="H296" s="49"/>
    </row>
    <row r="297" spans="1:16" ht="12.75" customHeight="1" x14ac:dyDescent="0.2">
      <c r="A297" s="30" t="s">
        <v>54</v>
      </c>
      <c r="E297" s="29" t="s">
        <v>1062</v>
      </c>
      <c r="H297" s="49"/>
    </row>
    <row r="298" spans="1:16" ht="12.75" customHeight="1" x14ac:dyDescent="0.2">
      <c r="A298" s="17" t="s">
        <v>47</v>
      </c>
      <c r="B298" s="22" t="s">
        <v>485</v>
      </c>
      <c r="C298" s="22" t="s">
        <v>573</v>
      </c>
      <c r="D298" s="17" t="s">
        <v>49</v>
      </c>
      <c r="E298" s="23" t="s">
        <v>574</v>
      </c>
      <c r="F298" s="24" t="s">
        <v>183</v>
      </c>
      <c r="G298" s="25">
        <v>12.7</v>
      </c>
      <c r="H298" s="48"/>
      <c r="I298" s="25">
        <f>ROUND(ROUND(H298,1)*ROUND(G298,1),1)</f>
        <v>0</v>
      </c>
      <c r="O298">
        <f>(I298*21)/100</f>
        <v>0</v>
      </c>
      <c r="P298" t="s">
        <v>27</v>
      </c>
    </row>
    <row r="299" spans="1:16" ht="25.5" customHeight="1" x14ac:dyDescent="0.2">
      <c r="A299" s="26" t="s">
        <v>52</v>
      </c>
      <c r="E299" s="27" t="s">
        <v>662</v>
      </c>
      <c r="H299" s="49"/>
    </row>
    <row r="300" spans="1:16" ht="12.75" customHeight="1" x14ac:dyDescent="0.2">
      <c r="A300" s="30" t="s">
        <v>54</v>
      </c>
      <c r="E300" s="29" t="s">
        <v>49</v>
      </c>
      <c r="H300" s="49"/>
    </row>
    <row r="301" spans="1:16" ht="12.75" customHeight="1" x14ac:dyDescent="0.2">
      <c r="A301" s="17" t="s">
        <v>47</v>
      </c>
      <c r="B301" s="22" t="s">
        <v>489</v>
      </c>
      <c r="C301" s="22" t="s">
        <v>1063</v>
      </c>
      <c r="D301" s="17" t="s">
        <v>49</v>
      </c>
      <c r="E301" s="23" t="s">
        <v>1064</v>
      </c>
      <c r="F301" s="24" t="s">
        <v>183</v>
      </c>
      <c r="G301" s="25">
        <v>76</v>
      </c>
      <c r="H301" s="48"/>
      <c r="I301" s="25">
        <f>ROUND(ROUND(H301,1)*ROUND(G301,1),1)</f>
        <v>0</v>
      </c>
      <c r="O301">
        <f>(I301*21)/100</f>
        <v>0</v>
      </c>
      <c r="P301" t="s">
        <v>27</v>
      </c>
    </row>
    <row r="302" spans="1:16" ht="12.75" customHeight="1" x14ac:dyDescent="0.2">
      <c r="A302" s="26" t="s">
        <v>52</v>
      </c>
      <c r="E302" s="27" t="s">
        <v>1065</v>
      </c>
      <c r="H302" s="49"/>
    </row>
    <row r="303" spans="1:16" ht="12.75" customHeight="1" x14ac:dyDescent="0.2">
      <c r="A303" s="30" t="s">
        <v>54</v>
      </c>
      <c r="E303" s="29" t="s">
        <v>1066</v>
      </c>
      <c r="H303" s="49"/>
    </row>
    <row r="304" spans="1:16" ht="12.75" customHeight="1" x14ac:dyDescent="0.2">
      <c r="A304" s="17" t="s">
        <v>47</v>
      </c>
      <c r="B304" s="22" t="s">
        <v>492</v>
      </c>
      <c r="C304" s="22" t="s">
        <v>577</v>
      </c>
      <c r="D304" s="17" t="s">
        <v>49</v>
      </c>
      <c r="E304" s="23" t="s">
        <v>578</v>
      </c>
      <c r="F304" s="24" t="s">
        <v>275</v>
      </c>
      <c r="G304" s="25">
        <v>80</v>
      </c>
      <c r="H304" s="48"/>
      <c r="I304" s="25">
        <f>ROUND(ROUND(H304,1)*ROUND(G304,1),1)</f>
        <v>0</v>
      </c>
      <c r="O304">
        <f>(I304*21)/100</f>
        <v>0</v>
      </c>
      <c r="P304" t="s">
        <v>27</v>
      </c>
    </row>
    <row r="305" spans="1:16" ht="12.75" customHeight="1" x14ac:dyDescent="0.2">
      <c r="A305" s="26" t="s">
        <v>52</v>
      </c>
      <c r="E305" s="27" t="s">
        <v>579</v>
      </c>
      <c r="H305" s="49"/>
    </row>
    <row r="306" spans="1:16" ht="12.75" customHeight="1" x14ac:dyDescent="0.2">
      <c r="A306" s="30" t="s">
        <v>54</v>
      </c>
      <c r="E306" s="29" t="s">
        <v>49</v>
      </c>
      <c r="H306" s="49"/>
    </row>
    <row r="307" spans="1:16" ht="12.75" customHeight="1" x14ac:dyDescent="0.2">
      <c r="A307" s="17" t="s">
        <v>47</v>
      </c>
      <c r="B307" s="22" t="s">
        <v>495</v>
      </c>
      <c r="C307" s="22" t="s">
        <v>581</v>
      </c>
      <c r="D307" s="17" t="s">
        <v>49</v>
      </c>
      <c r="E307" s="23" t="s">
        <v>582</v>
      </c>
      <c r="F307" s="24" t="s">
        <v>275</v>
      </c>
      <c r="G307" s="25">
        <v>1.9</v>
      </c>
      <c r="H307" s="48"/>
      <c r="I307" s="25">
        <f>ROUND(ROUND(H307,1)*ROUND(G307,1),1)</f>
        <v>0</v>
      </c>
      <c r="O307">
        <f>(I307*21)/100</f>
        <v>0</v>
      </c>
      <c r="P307" t="s">
        <v>27</v>
      </c>
    </row>
    <row r="308" spans="1:16" ht="12.75" customHeight="1" x14ac:dyDescent="0.2">
      <c r="A308" s="26" t="s">
        <v>52</v>
      </c>
      <c r="E308" s="27" t="s">
        <v>583</v>
      </c>
      <c r="H308" s="49"/>
    </row>
    <row r="309" spans="1:16" ht="12.75" customHeight="1" x14ac:dyDescent="0.2">
      <c r="A309" s="30" t="s">
        <v>54</v>
      </c>
      <c r="E309" s="29" t="s">
        <v>1067</v>
      </c>
      <c r="H309" s="49"/>
    </row>
    <row r="310" spans="1:16" ht="12.75" customHeight="1" x14ac:dyDescent="0.2">
      <c r="A310" s="17" t="s">
        <v>47</v>
      </c>
      <c r="B310" s="22" t="s">
        <v>499</v>
      </c>
      <c r="C310" s="22" t="s">
        <v>586</v>
      </c>
      <c r="D310" s="17" t="s">
        <v>49</v>
      </c>
      <c r="E310" s="23" t="s">
        <v>587</v>
      </c>
      <c r="F310" s="24" t="s">
        <v>275</v>
      </c>
      <c r="G310" s="25">
        <v>75.3</v>
      </c>
      <c r="H310" s="48"/>
      <c r="I310" s="25">
        <f>ROUND(ROUND(H310,1)*ROUND(G310,1),1)</f>
        <v>0</v>
      </c>
      <c r="O310">
        <f>(I310*21)/100</f>
        <v>0</v>
      </c>
      <c r="P310" t="s">
        <v>27</v>
      </c>
    </row>
    <row r="311" spans="1:16" ht="12.75" customHeight="1" x14ac:dyDescent="0.2">
      <c r="A311" s="26" t="s">
        <v>52</v>
      </c>
      <c r="E311" s="27" t="s">
        <v>696</v>
      </c>
      <c r="H311" s="49"/>
    </row>
    <row r="312" spans="1:16" ht="12.75" customHeight="1" x14ac:dyDescent="0.2">
      <c r="A312" s="30" t="s">
        <v>54</v>
      </c>
      <c r="E312" s="29" t="s">
        <v>1068</v>
      </c>
      <c r="H312" s="49"/>
    </row>
    <row r="313" spans="1:16" ht="12.75" customHeight="1" x14ac:dyDescent="0.2">
      <c r="A313" s="17" t="s">
        <v>47</v>
      </c>
      <c r="B313" s="22" t="s">
        <v>502</v>
      </c>
      <c r="C313" s="22" t="s">
        <v>1069</v>
      </c>
      <c r="D313" s="17" t="s">
        <v>49</v>
      </c>
      <c r="E313" s="23" t="s">
        <v>1070</v>
      </c>
      <c r="F313" s="24" t="s">
        <v>275</v>
      </c>
      <c r="G313" s="25">
        <v>2.9031250000000002</v>
      </c>
      <c r="H313" s="48"/>
      <c r="I313" s="25">
        <f>ROUND(ROUND(H313,1)*ROUND(G313,1),1)</f>
        <v>0</v>
      </c>
      <c r="O313">
        <f>(I313*21)/100</f>
        <v>0</v>
      </c>
      <c r="P313" t="s">
        <v>27</v>
      </c>
    </row>
    <row r="314" spans="1:16" ht="12.75" customHeight="1" x14ac:dyDescent="0.2">
      <c r="A314" s="26" t="s">
        <v>52</v>
      </c>
      <c r="E314" s="27" t="s">
        <v>49</v>
      </c>
      <c r="H314" s="49"/>
    </row>
    <row r="315" spans="1:16" ht="12.75" customHeight="1" x14ac:dyDescent="0.2">
      <c r="A315" s="30" t="s">
        <v>54</v>
      </c>
      <c r="E315" s="29" t="s">
        <v>49</v>
      </c>
      <c r="H315" s="49"/>
    </row>
    <row r="316" spans="1:16" ht="12.75" customHeight="1" x14ac:dyDescent="0.2">
      <c r="A316" s="17" t="s">
        <v>47</v>
      </c>
      <c r="B316" s="22" t="s">
        <v>532</v>
      </c>
      <c r="C316" s="22" t="s">
        <v>594</v>
      </c>
      <c r="D316" s="17" t="s">
        <v>49</v>
      </c>
      <c r="E316" s="23" t="s">
        <v>595</v>
      </c>
      <c r="F316" s="24" t="s">
        <v>275</v>
      </c>
      <c r="G316" s="25">
        <v>79.999700000000004</v>
      </c>
      <c r="H316" s="48"/>
      <c r="I316" s="25">
        <f>ROUND(ROUND(H316,1)*ROUND(G316,1),1)</f>
        <v>0</v>
      </c>
      <c r="O316">
        <f>(I316*21)/100</f>
        <v>0</v>
      </c>
      <c r="P316" t="s">
        <v>27</v>
      </c>
    </row>
    <row r="317" spans="1:16" ht="12.75" customHeight="1" x14ac:dyDescent="0.2">
      <c r="A317" s="26" t="s">
        <v>52</v>
      </c>
      <c r="E317" s="27" t="s">
        <v>596</v>
      </c>
      <c r="H317" s="49"/>
    </row>
    <row r="318" spans="1:16" ht="12.75" customHeight="1" x14ac:dyDescent="0.2">
      <c r="A318" s="30" t="s">
        <v>54</v>
      </c>
      <c r="E318" s="29" t="s">
        <v>49</v>
      </c>
      <c r="H318" s="49"/>
    </row>
    <row r="319" spans="1:16" ht="12.75" customHeight="1" x14ac:dyDescent="0.2">
      <c r="A319" s="17" t="s">
        <v>47</v>
      </c>
      <c r="B319" s="22" t="s">
        <v>536</v>
      </c>
      <c r="C319" s="22" t="s">
        <v>598</v>
      </c>
      <c r="D319" s="17" t="s">
        <v>49</v>
      </c>
      <c r="E319" s="23" t="s">
        <v>595</v>
      </c>
      <c r="F319" s="24" t="s">
        <v>275</v>
      </c>
      <c r="G319" s="25">
        <v>80</v>
      </c>
      <c r="H319" s="48"/>
      <c r="I319" s="25">
        <f>ROUND(ROUND(H319,1)*ROUND(G319,1),1)</f>
        <v>0</v>
      </c>
      <c r="O319">
        <f>(I319*21)/100</f>
        <v>0</v>
      </c>
      <c r="P319" t="s">
        <v>27</v>
      </c>
    </row>
    <row r="320" spans="1:16" ht="12.75" customHeight="1" x14ac:dyDescent="0.2">
      <c r="A320" s="26" t="s">
        <v>52</v>
      </c>
      <c r="E320" s="27" t="s">
        <v>599</v>
      </c>
      <c r="H320" s="49"/>
    </row>
    <row r="321" spans="1:8" ht="12.75" customHeight="1" x14ac:dyDescent="0.2">
      <c r="A321" s="28" t="s">
        <v>54</v>
      </c>
      <c r="E321" s="29" t="s">
        <v>49</v>
      </c>
      <c r="H321" s="49"/>
    </row>
  </sheetData>
  <sheetProtection algorithmName="SHA-512" hashValue="av7kbG68PXdEw+QoyeyPwDRrokE3E6gGwbghoAfWp6T1H5ypMhX8xPWzT+MDm8AOin75Cu1yt7WYfLZz55NiTw==" saltValue="CfDCyC16W7jq8yS5CSx90g==" spinCount="100000" sheet="1" objects="1" scenarios="1"/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270"/>
  <sheetViews>
    <sheetView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6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P2" t="s">
        <v>26</v>
      </c>
    </row>
    <row r="3" spans="1:16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1071</v>
      </c>
      <c r="I3" s="31">
        <f>0+I10+I122+I132+I139+I155+I252</f>
        <v>0</v>
      </c>
      <c r="O3" t="s">
        <v>22</v>
      </c>
      <c r="P3" t="s">
        <v>25</v>
      </c>
    </row>
    <row r="4" spans="1:16" ht="15" customHeight="1" x14ac:dyDescent="0.2">
      <c r="A4" t="s">
        <v>16</v>
      </c>
      <c r="B4" s="10" t="s">
        <v>17</v>
      </c>
      <c r="C4" s="43" t="s">
        <v>228</v>
      </c>
      <c r="D4" s="38"/>
      <c r="E4" s="11" t="s">
        <v>854</v>
      </c>
      <c r="F4" s="1"/>
      <c r="G4" s="1"/>
      <c r="H4" s="9"/>
      <c r="I4" s="9"/>
      <c r="O4" t="s">
        <v>23</v>
      </c>
      <c r="P4" t="s">
        <v>25</v>
      </c>
    </row>
    <row r="5" spans="1:16" ht="12.75" customHeight="1" x14ac:dyDescent="0.2">
      <c r="A5" t="s">
        <v>20</v>
      </c>
      <c r="B5" s="10" t="s">
        <v>17</v>
      </c>
      <c r="C5" s="43" t="s">
        <v>855</v>
      </c>
      <c r="D5" s="38"/>
      <c r="E5" s="11" t="s">
        <v>856</v>
      </c>
      <c r="F5" s="1"/>
      <c r="G5" s="1"/>
      <c r="H5" s="1"/>
      <c r="I5" s="1"/>
      <c r="O5" t="s">
        <v>24</v>
      </c>
      <c r="P5" t="s">
        <v>27</v>
      </c>
    </row>
    <row r="6" spans="1:16" ht="12.75" customHeight="1" x14ac:dyDescent="0.2">
      <c r="A6" t="s">
        <v>105</v>
      </c>
      <c r="B6" s="13" t="s">
        <v>21</v>
      </c>
      <c r="C6" s="44" t="s">
        <v>1071</v>
      </c>
      <c r="D6" s="45"/>
      <c r="E6" s="14" t="s">
        <v>1072</v>
      </c>
      <c r="F6" s="5"/>
      <c r="G6" s="5"/>
      <c r="H6" s="5"/>
      <c r="I6" s="5"/>
    </row>
    <row r="7" spans="1:16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6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6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6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0+I11+I14+I17+I20+I23+I26+I29+I32+I35+I38+I41+I44+I47+I50+I53+I56+I59+I62+I65+I68+I71+I74+I77+I80+I83+I86+I89+I92+I95+I98+I101+I104+I107+I110+I113+I116+I119</f>
        <v>0</v>
      </c>
    </row>
    <row r="11" spans="1:16" ht="12.75" customHeight="1" x14ac:dyDescent="0.2">
      <c r="A11" s="17" t="s">
        <v>47</v>
      </c>
      <c r="B11" s="22" t="s">
        <v>25</v>
      </c>
      <c r="C11" s="22" t="s">
        <v>157</v>
      </c>
      <c r="D11" s="17" t="s">
        <v>49</v>
      </c>
      <c r="E11" s="23" t="s">
        <v>158</v>
      </c>
      <c r="F11" s="24" t="s">
        <v>110</v>
      </c>
      <c r="G11" s="25">
        <v>145.5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6" ht="25.5" customHeight="1" x14ac:dyDescent="0.2">
      <c r="A12" s="26" t="s">
        <v>52</v>
      </c>
      <c r="E12" s="27" t="s">
        <v>861</v>
      </c>
      <c r="H12" s="49"/>
    </row>
    <row r="13" spans="1:16" ht="12.75" customHeight="1" x14ac:dyDescent="0.2">
      <c r="A13" s="30" t="s">
        <v>54</v>
      </c>
      <c r="E13" s="29" t="s">
        <v>1073</v>
      </c>
      <c r="H13" s="49"/>
    </row>
    <row r="14" spans="1:16" ht="12.75" customHeight="1" x14ac:dyDescent="0.2">
      <c r="A14" s="17" t="s">
        <v>47</v>
      </c>
      <c r="B14" s="22" t="s">
        <v>27</v>
      </c>
      <c r="C14" s="22" t="s">
        <v>668</v>
      </c>
      <c r="D14" s="17" t="s">
        <v>49</v>
      </c>
      <c r="E14" s="23" t="s">
        <v>669</v>
      </c>
      <c r="F14" s="24" t="s">
        <v>110</v>
      </c>
      <c r="G14" s="25">
        <v>108.8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6" ht="25.5" customHeight="1" x14ac:dyDescent="0.2">
      <c r="A15" s="26" t="s">
        <v>52</v>
      </c>
      <c r="E15" s="27" t="s">
        <v>863</v>
      </c>
      <c r="H15" s="49"/>
    </row>
    <row r="16" spans="1:16" ht="12.75" customHeight="1" x14ac:dyDescent="0.2">
      <c r="A16" s="30" t="s">
        <v>54</v>
      </c>
      <c r="E16" s="29" t="s">
        <v>1074</v>
      </c>
      <c r="H16" s="49"/>
    </row>
    <row r="17" spans="1:16" ht="12.75" customHeight="1" x14ac:dyDescent="0.2">
      <c r="A17" s="17" t="s">
        <v>47</v>
      </c>
      <c r="B17" s="22" t="s">
        <v>26</v>
      </c>
      <c r="C17" s="22" t="s">
        <v>172</v>
      </c>
      <c r="D17" s="17" t="s">
        <v>49</v>
      </c>
      <c r="E17" s="23" t="s">
        <v>173</v>
      </c>
      <c r="F17" s="24" t="s">
        <v>174</v>
      </c>
      <c r="G17" s="25">
        <v>10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6" ht="12.75" customHeight="1" x14ac:dyDescent="0.2">
      <c r="A18" s="26" t="s">
        <v>52</v>
      </c>
      <c r="E18" s="27" t="s">
        <v>175</v>
      </c>
      <c r="H18" s="49"/>
    </row>
    <row r="19" spans="1:16" ht="12.75" customHeight="1" x14ac:dyDescent="0.2">
      <c r="A19" s="30" t="s">
        <v>54</v>
      </c>
      <c r="E19" s="29" t="s">
        <v>49</v>
      </c>
      <c r="H19" s="49"/>
    </row>
    <row r="20" spans="1:16" ht="12.75" customHeight="1" x14ac:dyDescent="0.2">
      <c r="A20" s="17" t="s">
        <v>47</v>
      </c>
      <c r="B20" s="22" t="s">
        <v>35</v>
      </c>
      <c r="C20" s="22" t="s">
        <v>177</v>
      </c>
      <c r="D20" s="17" t="s">
        <v>49</v>
      </c>
      <c r="E20" s="23" t="s">
        <v>178</v>
      </c>
      <c r="F20" s="24" t="s">
        <v>179</v>
      </c>
      <c r="G20" s="25">
        <v>10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6" ht="12.75" customHeight="1" x14ac:dyDescent="0.2">
      <c r="A21" s="26" t="s">
        <v>52</v>
      </c>
      <c r="E21" s="27" t="s">
        <v>175</v>
      </c>
      <c r="H21" s="49"/>
    </row>
    <row r="22" spans="1:16" ht="12.75" customHeight="1" x14ac:dyDescent="0.2">
      <c r="A22" s="30" t="s">
        <v>54</v>
      </c>
      <c r="E22" s="29" t="s">
        <v>49</v>
      </c>
      <c r="H22" s="49"/>
    </row>
    <row r="23" spans="1:16" ht="12.75" customHeight="1" x14ac:dyDescent="0.2">
      <c r="A23" s="17" t="s">
        <v>47</v>
      </c>
      <c r="B23" s="22" t="s">
        <v>37</v>
      </c>
      <c r="C23" s="22" t="s">
        <v>181</v>
      </c>
      <c r="D23" s="17" t="s">
        <v>49</v>
      </c>
      <c r="E23" s="23" t="s">
        <v>182</v>
      </c>
      <c r="F23" s="24" t="s">
        <v>183</v>
      </c>
      <c r="G23" s="25">
        <v>1.1000000000000001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6" ht="25.5" customHeight="1" x14ac:dyDescent="0.2">
      <c r="A24" s="26" t="s">
        <v>52</v>
      </c>
      <c r="E24" s="27" t="s">
        <v>867</v>
      </c>
      <c r="H24" s="49"/>
    </row>
    <row r="25" spans="1:16" ht="12.75" customHeight="1" x14ac:dyDescent="0.2">
      <c r="A25" s="30" t="s">
        <v>54</v>
      </c>
      <c r="E25" s="29" t="s">
        <v>1075</v>
      </c>
      <c r="H25" s="49"/>
    </row>
    <row r="26" spans="1:16" ht="12.75" customHeight="1" x14ac:dyDescent="0.2">
      <c r="A26" s="17" t="s">
        <v>47</v>
      </c>
      <c r="B26" s="22" t="s">
        <v>39</v>
      </c>
      <c r="C26" s="22" t="s">
        <v>187</v>
      </c>
      <c r="D26" s="17" t="s">
        <v>49</v>
      </c>
      <c r="E26" s="23" t="s">
        <v>188</v>
      </c>
      <c r="F26" s="24" t="s">
        <v>189</v>
      </c>
      <c r="G26" s="25">
        <v>24.6</v>
      </c>
      <c r="H26" s="48"/>
      <c r="I26" s="25">
        <f>ROUND(ROUND(H26,1)*ROUND(G26,1),1)</f>
        <v>0</v>
      </c>
      <c r="O26">
        <f>(I26*21)/100</f>
        <v>0</v>
      </c>
      <c r="P26" t="s">
        <v>27</v>
      </c>
    </row>
    <row r="27" spans="1:16" ht="12.75" customHeight="1" x14ac:dyDescent="0.2">
      <c r="A27" s="26" t="s">
        <v>52</v>
      </c>
      <c r="E27" s="27" t="s">
        <v>190</v>
      </c>
      <c r="H27" s="49"/>
    </row>
    <row r="28" spans="1:16" ht="12.75" customHeight="1" x14ac:dyDescent="0.2">
      <c r="A28" s="30" t="s">
        <v>54</v>
      </c>
      <c r="E28" s="29" t="s">
        <v>49</v>
      </c>
      <c r="H28" s="49"/>
    </row>
    <row r="29" spans="1:16" ht="12.75" customHeight="1" x14ac:dyDescent="0.2">
      <c r="A29" s="17" t="s">
        <v>47</v>
      </c>
      <c r="B29" s="22" t="s">
        <v>66</v>
      </c>
      <c r="C29" s="22" t="s">
        <v>671</v>
      </c>
      <c r="D29" s="17" t="s">
        <v>49</v>
      </c>
      <c r="E29" s="23" t="s">
        <v>672</v>
      </c>
      <c r="F29" s="24" t="s">
        <v>189</v>
      </c>
      <c r="G29" s="25">
        <v>53.9</v>
      </c>
      <c r="H29" s="48"/>
      <c r="I29" s="25">
        <f>ROUND(ROUND(H29,1)*ROUND(G29,1),1)</f>
        <v>0</v>
      </c>
      <c r="O29">
        <f>(I29*21)/100</f>
        <v>0</v>
      </c>
      <c r="P29" t="s">
        <v>27</v>
      </c>
    </row>
    <row r="30" spans="1:16" ht="25.5" customHeight="1" x14ac:dyDescent="0.2">
      <c r="A30" s="26" t="s">
        <v>52</v>
      </c>
      <c r="E30" s="27" t="s">
        <v>868</v>
      </c>
      <c r="H30" s="49"/>
    </row>
    <row r="31" spans="1:16" ht="12.75" customHeight="1" x14ac:dyDescent="0.2">
      <c r="A31" s="30" t="s">
        <v>54</v>
      </c>
      <c r="E31" s="29" t="s">
        <v>1076</v>
      </c>
      <c r="H31" s="49"/>
    </row>
    <row r="32" spans="1:16" ht="12.75" customHeight="1" x14ac:dyDescent="0.2">
      <c r="A32" s="17" t="s">
        <v>47</v>
      </c>
      <c r="B32" s="22" t="s">
        <v>69</v>
      </c>
      <c r="C32" s="22" t="s">
        <v>210</v>
      </c>
      <c r="D32" s="17" t="s">
        <v>49</v>
      </c>
      <c r="E32" s="23" t="s">
        <v>211</v>
      </c>
      <c r="F32" s="24" t="s">
        <v>189</v>
      </c>
      <c r="G32" s="25">
        <v>53.9</v>
      </c>
      <c r="H32" s="48"/>
      <c r="I32" s="25">
        <f>ROUND(ROUND(H32,1)*ROUND(G32,1),1)</f>
        <v>0</v>
      </c>
      <c r="O32">
        <f>(I32*21)/100</f>
        <v>0</v>
      </c>
      <c r="P32" t="s">
        <v>27</v>
      </c>
    </row>
    <row r="33" spans="1:16" ht="12.75" customHeight="1" x14ac:dyDescent="0.2">
      <c r="A33" s="26" t="s">
        <v>52</v>
      </c>
      <c r="E33" s="27" t="s">
        <v>870</v>
      </c>
      <c r="H33" s="49"/>
    </row>
    <row r="34" spans="1:16" ht="12.75" customHeight="1" x14ac:dyDescent="0.2">
      <c r="A34" s="30" t="s">
        <v>54</v>
      </c>
      <c r="E34" s="29" t="s">
        <v>49</v>
      </c>
      <c r="H34" s="49"/>
    </row>
    <row r="35" spans="1:16" ht="12.75" customHeight="1" x14ac:dyDescent="0.2">
      <c r="A35" s="17" t="s">
        <v>47</v>
      </c>
      <c r="B35" s="22" t="s">
        <v>42</v>
      </c>
      <c r="C35" s="22" t="s">
        <v>673</v>
      </c>
      <c r="D35" s="17" t="s">
        <v>49</v>
      </c>
      <c r="E35" s="23" t="s">
        <v>674</v>
      </c>
      <c r="F35" s="24" t="s">
        <v>189</v>
      </c>
      <c r="G35" s="25">
        <v>64.2</v>
      </c>
      <c r="H35" s="48"/>
      <c r="I35" s="25">
        <f>ROUND(ROUND(H35,1)*ROUND(G35,1),1)</f>
        <v>0</v>
      </c>
      <c r="O35">
        <f>(I35*21)/100</f>
        <v>0</v>
      </c>
      <c r="P35" t="s">
        <v>27</v>
      </c>
    </row>
    <row r="36" spans="1:16" ht="25.5" customHeight="1" x14ac:dyDescent="0.2">
      <c r="A36" s="26" t="s">
        <v>52</v>
      </c>
      <c r="E36" s="27" t="s">
        <v>868</v>
      </c>
      <c r="H36" s="49"/>
    </row>
    <row r="37" spans="1:16" ht="12.75" customHeight="1" x14ac:dyDescent="0.2">
      <c r="A37" s="30" t="s">
        <v>54</v>
      </c>
      <c r="E37" s="29" t="s">
        <v>1077</v>
      </c>
      <c r="H37" s="49"/>
    </row>
    <row r="38" spans="1:16" ht="12.75" customHeight="1" x14ac:dyDescent="0.2">
      <c r="A38" s="17" t="s">
        <v>47</v>
      </c>
      <c r="B38" s="22" t="s">
        <v>44</v>
      </c>
      <c r="C38" s="22" t="s">
        <v>218</v>
      </c>
      <c r="D38" s="17" t="s">
        <v>49</v>
      </c>
      <c r="E38" s="23" t="s">
        <v>219</v>
      </c>
      <c r="F38" s="24" t="s">
        <v>189</v>
      </c>
      <c r="G38" s="25">
        <v>64.2</v>
      </c>
      <c r="H38" s="48"/>
      <c r="I38" s="25">
        <f>ROUND(ROUND(H38,1)*ROUND(G38,1),1)</f>
        <v>0</v>
      </c>
      <c r="O38">
        <f>(I38*21)/100</f>
        <v>0</v>
      </c>
      <c r="P38" t="s">
        <v>27</v>
      </c>
    </row>
    <row r="39" spans="1:16" ht="12.75" customHeight="1" x14ac:dyDescent="0.2">
      <c r="A39" s="26" t="s">
        <v>52</v>
      </c>
      <c r="E39" s="27" t="s">
        <v>870</v>
      </c>
      <c r="H39" s="49"/>
    </row>
    <row r="40" spans="1:16" ht="12.75" customHeight="1" x14ac:dyDescent="0.2">
      <c r="A40" s="30" t="s">
        <v>54</v>
      </c>
      <c r="E40" s="29" t="s">
        <v>49</v>
      </c>
      <c r="H40" s="49"/>
    </row>
    <row r="41" spans="1:16" ht="12.75" customHeight="1" x14ac:dyDescent="0.2">
      <c r="A41" s="17" t="s">
        <v>47</v>
      </c>
      <c r="B41" s="22" t="s">
        <v>76</v>
      </c>
      <c r="C41" s="22" t="s">
        <v>221</v>
      </c>
      <c r="D41" s="17" t="s">
        <v>49</v>
      </c>
      <c r="E41" s="23" t="s">
        <v>222</v>
      </c>
      <c r="F41" s="24" t="s">
        <v>189</v>
      </c>
      <c r="G41" s="25">
        <v>13.7</v>
      </c>
      <c r="H41" s="48"/>
      <c r="I41" s="25">
        <f>ROUND(ROUND(H41,1)*ROUND(G41,1),1)</f>
        <v>0</v>
      </c>
      <c r="O41">
        <f>(I41*21)/100</f>
        <v>0</v>
      </c>
      <c r="P41" t="s">
        <v>27</v>
      </c>
    </row>
    <row r="42" spans="1:16" ht="25.5" customHeight="1" x14ac:dyDescent="0.2">
      <c r="A42" s="26" t="s">
        <v>52</v>
      </c>
      <c r="E42" s="27" t="s">
        <v>872</v>
      </c>
      <c r="H42" s="49"/>
    </row>
    <row r="43" spans="1:16" ht="12.75" customHeight="1" x14ac:dyDescent="0.2">
      <c r="A43" s="30" t="s">
        <v>54</v>
      </c>
      <c r="E43" s="29" t="s">
        <v>1078</v>
      </c>
      <c r="H43" s="49"/>
    </row>
    <row r="44" spans="1:16" ht="12.75" customHeight="1" x14ac:dyDescent="0.2">
      <c r="A44" s="17" t="s">
        <v>47</v>
      </c>
      <c r="B44" s="22" t="s">
        <v>79</v>
      </c>
      <c r="C44" s="22" t="s">
        <v>225</v>
      </c>
      <c r="D44" s="17" t="s">
        <v>18</v>
      </c>
      <c r="E44" s="23" t="s">
        <v>226</v>
      </c>
      <c r="F44" s="24" t="s">
        <v>189</v>
      </c>
      <c r="G44" s="25">
        <v>32.6</v>
      </c>
      <c r="H44" s="48"/>
      <c r="I44" s="25">
        <f>ROUND(ROUND(H44,1)*ROUND(G44,1),1)</f>
        <v>0</v>
      </c>
      <c r="O44">
        <f>(I44*21)/100</f>
        <v>0</v>
      </c>
      <c r="P44" t="s">
        <v>27</v>
      </c>
    </row>
    <row r="45" spans="1:16" ht="25.5" customHeight="1" x14ac:dyDescent="0.2">
      <c r="A45" s="26" t="s">
        <v>52</v>
      </c>
      <c r="E45" s="27" t="s">
        <v>872</v>
      </c>
      <c r="H45" s="49"/>
    </row>
    <row r="46" spans="1:16" ht="12.75" customHeight="1" x14ac:dyDescent="0.2">
      <c r="A46" s="30" t="s">
        <v>54</v>
      </c>
      <c r="E46" s="29" t="s">
        <v>1079</v>
      </c>
      <c r="H46" s="49"/>
    </row>
    <row r="47" spans="1:16" ht="12.75" customHeight="1" x14ac:dyDescent="0.2">
      <c r="A47" s="17" t="s">
        <v>47</v>
      </c>
      <c r="B47" s="22" t="s">
        <v>82</v>
      </c>
      <c r="C47" s="22" t="s">
        <v>225</v>
      </c>
      <c r="D47" s="17" t="s">
        <v>228</v>
      </c>
      <c r="E47" s="23" t="s">
        <v>226</v>
      </c>
      <c r="F47" s="24" t="s">
        <v>189</v>
      </c>
      <c r="G47" s="25">
        <v>3.1</v>
      </c>
      <c r="H47" s="48"/>
      <c r="I47" s="25">
        <f>ROUND(ROUND(H47,1)*ROUND(G47,1),1)</f>
        <v>0</v>
      </c>
      <c r="O47">
        <f>(I47*21)/100</f>
        <v>0</v>
      </c>
      <c r="P47" t="s">
        <v>27</v>
      </c>
    </row>
    <row r="48" spans="1:16" ht="25.5" customHeight="1" x14ac:dyDescent="0.2">
      <c r="A48" s="26" t="s">
        <v>52</v>
      </c>
      <c r="E48" s="27" t="s">
        <v>229</v>
      </c>
      <c r="H48" s="49"/>
    </row>
    <row r="49" spans="1:16" ht="12.75" customHeight="1" x14ac:dyDescent="0.2">
      <c r="A49" s="30" t="s">
        <v>54</v>
      </c>
      <c r="E49" s="29" t="s">
        <v>1080</v>
      </c>
      <c r="H49" s="49"/>
    </row>
    <row r="50" spans="1:16" ht="12.75" customHeight="1" x14ac:dyDescent="0.2">
      <c r="A50" s="17" t="s">
        <v>47</v>
      </c>
      <c r="B50" s="22" t="s">
        <v>85</v>
      </c>
      <c r="C50" s="22" t="s">
        <v>232</v>
      </c>
      <c r="D50" s="17" t="s">
        <v>49</v>
      </c>
      <c r="E50" s="23" t="s">
        <v>233</v>
      </c>
      <c r="F50" s="24" t="s">
        <v>110</v>
      </c>
      <c r="G50" s="25">
        <v>354</v>
      </c>
      <c r="H50" s="48"/>
      <c r="I50" s="25">
        <f>ROUND(ROUND(H50,1)*ROUND(G50,1),1)</f>
        <v>0</v>
      </c>
      <c r="O50">
        <f>(I50*21)/100</f>
        <v>0</v>
      </c>
      <c r="P50" t="s">
        <v>27</v>
      </c>
    </row>
    <row r="51" spans="1:16" ht="25.5" customHeight="1" x14ac:dyDescent="0.2">
      <c r="A51" s="26" t="s">
        <v>52</v>
      </c>
      <c r="E51" s="27" t="s">
        <v>876</v>
      </c>
      <c r="H51" s="49"/>
    </row>
    <row r="52" spans="1:16" ht="12.75" customHeight="1" x14ac:dyDescent="0.2">
      <c r="A52" s="30" t="s">
        <v>54</v>
      </c>
      <c r="E52" s="29" t="s">
        <v>1081</v>
      </c>
      <c r="H52" s="49"/>
    </row>
    <row r="53" spans="1:16" ht="12.75" customHeight="1" x14ac:dyDescent="0.2">
      <c r="A53" s="17" t="s">
        <v>47</v>
      </c>
      <c r="B53" s="22" t="s">
        <v>88</v>
      </c>
      <c r="C53" s="22" t="s">
        <v>236</v>
      </c>
      <c r="D53" s="17" t="s">
        <v>49</v>
      </c>
      <c r="E53" s="23" t="s">
        <v>237</v>
      </c>
      <c r="F53" s="24" t="s">
        <v>110</v>
      </c>
      <c r="G53" s="25">
        <v>354</v>
      </c>
      <c r="H53" s="48"/>
      <c r="I53" s="25">
        <f>ROUND(ROUND(H53,1)*ROUND(G53,1),1)</f>
        <v>0</v>
      </c>
      <c r="O53">
        <f>(I53*21)/100</f>
        <v>0</v>
      </c>
      <c r="P53" t="s">
        <v>27</v>
      </c>
    </row>
    <row r="54" spans="1:16" ht="25.5" customHeight="1" x14ac:dyDescent="0.2">
      <c r="A54" s="26" t="s">
        <v>52</v>
      </c>
      <c r="E54" s="27" t="s">
        <v>876</v>
      </c>
      <c r="H54" s="49"/>
    </row>
    <row r="55" spans="1:16" ht="12.75" customHeight="1" x14ac:dyDescent="0.2">
      <c r="A55" s="30" t="s">
        <v>54</v>
      </c>
      <c r="E55" s="29" t="s">
        <v>1081</v>
      </c>
      <c r="H55" s="49"/>
    </row>
    <row r="56" spans="1:16" ht="12.75" customHeight="1" x14ac:dyDescent="0.2">
      <c r="A56" s="17" t="s">
        <v>47</v>
      </c>
      <c r="B56" s="22" t="s">
        <v>91</v>
      </c>
      <c r="C56" s="22" t="s">
        <v>623</v>
      </c>
      <c r="D56" s="17" t="s">
        <v>49</v>
      </c>
      <c r="E56" s="23" t="s">
        <v>624</v>
      </c>
      <c r="F56" s="24" t="s">
        <v>189</v>
      </c>
      <c r="G56" s="25">
        <v>118.1</v>
      </c>
      <c r="H56" s="48"/>
      <c r="I56" s="25">
        <f>ROUND(ROUND(H56,1)*ROUND(G56,1),1)</f>
        <v>0</v>
      </c>
      <c r="O56">
        <f>(I56*21)/100</f>
        <v>0</v>
      </c>
      <c r="P56" t="s">
        <v>27</v>
      </c>
    </row>
    <row r="57" spans="1:16" ht="25.5" customHeight="1" x14ac:dyDescent="0.2">
      <c r="A57" s="26" t="s">
        <v>52</v>
      </c>
      <c r="E57" s="27" t="s">
        <v>878</v>
      </c>
      <c r="H57" s="49"/>
    </row>
    <row r="58" spans="1:16" ht="12.75" customHeight="1" x14ac:dyDescent="0.2">
      <c r="A58" s="30" t="s">
        <v>54</v>
      </c>
      <c r="E58" s="29" t="s">
        <v>1082</v>
      </c>
      <c r="H58" s="49"/>
    </row>
    <row r="59" spans="1:16" ht="12.75" customHeight="1" x14ac:dyDescent="0.2">
      <c r="A59" s="17" t="s">
        <v>47</v>
      </c>
      <c r="B59" s="22" t="s">
        <v>94</v>
      </c>
      <c r="C59" s="22" t="s">
        <v>880</v>
      </c>
      <c r="D59" s="17" t="s">
        <v>49</v>
      </c>
      <c r="E59" s="23" t="s">
        <v>881</v>
      </c>
      <c r="F59" s="24" t="s">
        <v>189</v>
      </c>
      <c r="G59" s="25">
        <v>49.4</v>
      </c>
      <c r="H59" s="48"/>
      <c r="I59" s="25">
        <f>ROUND(ROUND(H59,1)*ROUND(G59,1),1)</f>
        <v>0</v>
      </c>
      <c r="O59">
        <f>(I59*21)/100</f>
        <v>0</v>
      </c>
      <c r="P59" t="s">
        <v>27</v>
      </c>
    </row>
    <row r="60" spans="1:16" ht="25.5" customHeight="1" x14ac:dyDescent="0.2">
      <c r="A60" s="26" t="s">
        <v>52</v>
      </c>
      <c r="E60" s="27" t="s">
        <v>878</v>
      </c>
      <c r="H60" s="49"/>
    </row>
    <row r="61" spans="1:16" ht="12.75" customHeight="1" x14ac:dyDescent="0.2">
      <c r="A61" s="30" t="s">
        <v>54</v>
      </c>
      <c r="E61" s="29" t="s">
        <v>1083</v>
      </c>
      <c r="H61" s="49"/>
    </row>
    <row r="62" spans="1:16" ht="12.75" customHeight="1" x14ac:dyDescent="0.2">
      <c r="A62" s="17" t="s">
        <v>47</v>
      </c>
      <c r="B62" s="22" t="s">
        <v>97</v>
      </c>
      <c r="C62" s="22" t="s">
        <v>883</v>
      </c>
      <c r="D62" s="17" t="s">
        <v>18</v>
      </c>
      <c r="E62" s="23" t="s">
        <v>884</v>
      </c>
      <c r="F62" s="24" t="s">
        <v>189</v>
      </c>
      <c r="G62" s="25">
        <v>5.6</v>
      </c>
      <c r="H62" s="48"/>
      <c r="I62" s="25">
        <f>ROUND(ROUND(H62,1)*ROUND(G62,1),1)</f>
        <v>0</v>
      </c>
      <c r="O62">
        <f>(I62*21)/100</f>
        <v>0</v>
      </c>
      <c r="P62" t="s">
        <v>27</v>
      </c>
    </row>
    <row r="63" spans="1:16" ht="25.5" customHeight="1" x14ac:dyDescent="0.2">
      <c r="A63" s="26" t="s">
        <v>52</v>
      </c>
      <c r="E63" s="27" t="s">
        <v>885</v>
      </c>
      <c r="H63" s="49"/>
    </row>
    <row r="64" spans="1:16" ht="12.75" customHeight="1" x14ac:dyDescent="0.2">
      <c r="A64" s="30" t="s">
        <v>54</v>
      </c>
      <c r="E64" s="29" t="s">
        <v>1084</v>
      </c>
      <c r="H64" s="49"/>
    </row>
    <row r="65" spans="1:16" ht="12.75" customHeight="1" x14ac:dyDescent="0.2">
      <c r="A65" s="17" t="s">
        <v>47</v>
      </c>
      <c r="B65" s="22" t="s">
        <v>100</v>
      </c>
      <c r="C65" s="22" t="s">
        <v>883</v>
      </c>
      <c r="D65" s="17" t="s">
        <v>228</v>
      </c>
      <c r="E65" s="23" t="s">
        <v>884</v>
      </c>
      <c r="F65" s="24" t="s">
        <v>189</v>
      </c>
      <c r="G65" s="25">
        <v>46.8</v>
      </c>
      <c r="H65" s="48"/>
      <c r="I65" s="25">
        <f>ROUND(ROUND(H65,1)*ROUND(G65,1),1)</f>
        <v>0</v>
      </c>
      <c r="O65">
        <f>(I65*21)/100</f>
        <v>0</v>
      </c>
      <c r="P65" t="s">
        <v>27</v>
      </c>
    </row>
    <row r="66" spans="1:16" ht="25.5" customHeight="1" x14ac:dyDescent="0.2">
      <c r="A66" s="26" t="s">
        <v>52</v>
      </c>
      <c r="E66" s="27" t="s">
        <v>887</v>
      </c>
      <c r="H66" s="49"/>
    </row>
    <row r="67" spans="1:16" ht="12.75" customHeight="1" x14ac:dyDescent="0.2">
      <c r="A67" s="30" t="s">
        <v>54</v>
      </c>
      <c r="E67" s="29" t="s">
        <v>1085</v>
      </c>
      <c r="H67" s="49"/>
    </row>
    <row r="68" spans="1:16" ht="12.75" customHeight="1" x14ac:dyDescent="0.2">
      <c r="A68" s="17" t="s">
        <v>47</v>
      </c>
      <c r="B68" s="22" t="s">
        <v>167</v>
      </c>
      <c r="C68" s="22" t="s">
        <v>249</v>
      </c>
      <c r="D68" s="17" t="s">
        <v>49</v>
      </c>
      <c r="E68" s="23" t="s">
        <v>250</v>
      </c>
      <c r="F68" s="24" t="s">
        <v>189</v>
      </c>
      <c r="G68" s="25">
        <v>112.5</v>
      </c>
      <c r="H68" s="48"/>
      <c r="I68" s="25">
        <f>ROUND(ROUND(H68,1)*ROUND(G68,1),1)</f>
        <v>0</v>
      </c>
      <c r="O68">
        <f>(I68*21)/100</f>
        <v>0</v>
      </c>
      <c r="P68" t="s">
        <v>27</v>
      </c>
    </row>
    <row r="69" spans="1:16" ht="25.5" customHeight="1" x14ac:dyDescent="0.2">
      <c r="A69" s="26" t="s">
        <v>52</v>
      </c>
      <c r="E69" s="27" t="s">
        <v>889</v>
      </c>
      <c r="H69" s="49"/>
    </row>
    <row r="70" spans="1:16" ht="12.75" customHeight="1" x14ac:dyDescent="0.2">
      <c r="A70" s="30" t="s">
        <v>54</v>
      </c>
      <c r="E70" s="29" t="s">
        <v>1086</v>
      </c>
      <c r="H70" s="49"/>
    </row>
    <row r="71" spans="1:16" ht="12.75" customHeight="1" x14ac:dyDescent="0.2">
      <c r="A71" s="17" t="s">
        <v>47</v>
      </c>
      <c r="B71" s="22" t="s">
        <v>171</v>
      </c>
      <c r="C71" s="22" t="s">
        <v>628</v>
      </c>
      <c r="D71" s="17" t="s">
        <v>49</v>
      </c>
      <c r="E71" s="23" t="s">
        <v>629</v>
      </c>
      <c r="F71" s="24" t="s">
        <v>189</v>
      </c>
      <c r="G71" s="25">
        <v>49.4</v>
      </c>
      <c r="H71" s="48"/>
      <c r="I71" s="25">
        <f>ROUND(ROUND(H71,1)*ROUND(G71,1),1)</f>
        <v>0</v>
      </c>
      <c r="O71">
        <f>(I71*21)/100</f>
        <v>0</v>
      </c>
      <c r="P71" t="s">
        <v>27</v>
      </c>
    </row>
    <row r="72" spans="1:16" ht="25.5" customHeight="1" x14ac:dyDescent="0.2">
      <c r="A72" s="26" t="s">
        <v>52</v>
      </c>
      <c r="E72" s="27" t="s">
        <v>885</v>
      </c>
      <c r="H72" s="49"/>
    </row>
    <row r="73" spans="1:16" ht="12.75" customHeight="1" x14ac:dyDescent="0.2">
      <c r="A73" s="30" t="s">
        <v>54</v>
      </c>
      <c r="E73" s="29" t="s">
        <v>1083</v>
      </c>
      <c r="H73" s="49"/>
    </row>
    <row r="74" spans="1:16" ht="12.75" customHeight="1" x14ac:dyDescent="0.2">
      <c r="A74" s="17" t="s">
        <v>47</v>
      </c>
      <c r="B74" s="22" t="s">
        <v>176</v>
      </c>
      <c r="C74" s="22" t="s">
        <v>265</v>
      </c>
      <c r="D74" s="17" t="s">
        <v>18</v>
      </c>
      <c r="E74" s="23" t="s">
        <v>266</v>
      </c>
      <c r="F74" s="24" t="s">
        <v>189</v>
      </c>
      <c r="G74" s="25">
        <v>245.2</v>
      </c>
      <c r="H74" s="48"/>
      <c r="I74" s="25">
        <f>ROUND(ROUND(H74,1)*ROUND(G74,1),1)</f>
        <v>0</v>
      </c>
      <c r="O74">
        <f>(I74*21)/100</f>
        <v>0</v>
      </c>
      <c r="P74" t="s">
        <v>27</v>
      </c>
    </row>
    <row r="75" spans="1:16" ht="25.5" customHeight="1" x14ac:dyDescent="0.2">
      <c r="A75" s="26" t="s">
        <v>52</v>
      </c>
      <c r="E75" s="27" t="s">
        <v>680</v>
      </c>
      <c r="H75" s="49"/>
    </row>
    <row r="76" spans="1:16" ht="12.75" customHeight="1" x14ac:dyDescent="0.2">
      <c r="A76" s="30" t="s">
        <v>54</v>
      </c>
      <c r="E76" s="29" t="s">
        <v>1087</v>
      </c>
      <c r="H76" s="49"/>
    </row>
    <row r="77" spans="1:16" ht="12.75" customHeight="1" x14ac:dyDescent="0.2">
      <c r="A77" s="17" t="s">
        <v>47</v>
      </c>
      <c r="B77" s="22" t="s">
        <v>180</v>
      </c>
      <c r="C77" s="22" t="s">
        <v>265</v>
      </c>
      <c r="D77" s="17" t="s">
        <v>228</v>
      </c>
      <c r="E77" s="23" t="s">
        <v>266</v>
      </c>
      <c r="F77" s="24" t="s">
        <v>189</v>
      </c>
      <c r="G77" s="25">
        <v>132.69999999999999</v>
      </c>
      <c r="H77" s="48"/>
      <c r="I77" s="25">
        <f>ROUND(ROUND(H77,1)*ROUND(G77,1),1)</f>
        <v>0</v>
      </c>
      <c r="O77">
        <f>(I77*21)/100</f>
        <v>0</v>
      </c>
      <c r="P77" t="s">
        <v>27</v>
      </c>
    </row>
    <row r="78" spans="1:16" ht="25.5" customHeight="1" x14ac:dyDescent="0.2">
      <c r="A78" s="26" t="s">
        <v>52</v>
      </c>
      <c r="E78" s="27" t="s">
        <v>682</v>
      </c>
      <c r="H78" s="49"/>
    </row>
    <row r="79" spans="1:16" ht="12.75" customHeight="1" x14ac:dyDescent="0.2">
      <c r="A79" s="30" t="s">
        <v>54</v>
      </c>
      <c r="E79" s="29" t="s">
        <v>1088</v>
      </c>
      <c r="H79" s="49"/>
    </row>
    <row r="80" spans="1:16" ht="12.75" customHeight="1" x14ac:dyDescent="0.2">
      <c r="A80" s="17" t="s">
        <v>47</v>
      </c>
      <c r="B80" s="22" t="s">
        <v>186</v>
      </c>
      <c r="C80" s="22" t="s">
        <v>273</v>
      </c>
      <c r="D80" s="17" t="s">
        <v>49</v>
      </c>
      <c r="E80" s="23" t="s">
        <v>274</v>
      </c>
      <c r="F80" s="24" t="s">
        <v>275</v>
      </c>
      <c r="G80" s="25">
        <v>233.2</v>
      </c>
      <c r="H80" s="48"/>
      <c r="I80" s="25">
        <f>ROUND(ROUND(H80,1)*ROUND(G80,1),1)</f>
        <v>0</v>
      </c>
      <c r="O80">
        <f>(I80*21)/100</f>
        <v>0</v>
      </c>
      <c r="P80" t="s">
        <v>27</v>
      </c>
    </row>
    <row r="81" spans="1:16" ht="12.75" customHeight="1" x14ac:dyDescent="0.2">
      <c r="A81" s="26" t="s">
        <v>52</v>
      </c>
      <c r="E81" s="27" t="s">
        <v>276</v>
      </c>
      <c r="H81" s="49"/>
    </row>
    <row r="82" spans="1:16" ht="12.75" customHeight="1" x14ac:dyDescent="0.2">
      <c r="A82" s="30" t="s">
        <v>54</v>
      </c>
      <c r="E82" s="29" t="s">
        <v>1089</v>
      </c>
      <c r="H82" s="49"/>
    </row>
    <row r="83" spans="1:16" ht="12.75" customHeight="1" x14ac:dyDescent="0.2">
      <c r="A83" s="17" t="s">
        <v>47</v>
      </c>
      <c r="B83" s="22" t="s">
        <v>191</v>
      </c>
      <c r="C83" s="22" t="s">
        <v>279</v>
      </c>
      <c r="D83" s="17" t="s">
        <v>49</v>
      </c>
      <c r="E83" s="23" t="s">
        <v>280</v>
      </c>
      <c r="F83" s="24" t="s">
        <v>189</v>
      </c>
      <c r="G83" s="25">
        <v>112.5</v>
      </c>
      <c r="H83" s="48"/>
      <c r="I83" s="25">
        <f>ROUND(ROUND(H83,1)*ROUND(G83,1),1)</f>
        <v>0</v>
      </c>
      <c r="O83">
        <f>(I83*21)/100</f>
        <v>0</v>
      </c>
      <c r="P83" t="s">
        <v>27</v>
      </c>
    </row>
    <row r="84" spans="1:16" ht="25.5" customHeight="1" x14ac:dyDescent="0.2">
      <c r="A84" s="26" t="s">
        <v>52</v>
      </c>
      <c r="E84" s="27" t="s">
        <v>894</v>
      </c>
      <c r="H84" s="49"/>
    </row>
    <row r="85" spans="1:16" ht="12.75" customHeight="1" x14ac:dyDescent="0.2">
      <c r="A85" s="30" t="s">
        <v>54</v>
      </c>
      <c r="E85" s="29" t="s">
        <v>1086</v>
      </c>
      <c r="H85" s="49"/>
    </row>
    <row r="86" spans="1:16" ht="12.75" customHeight="1" x14ac:dyDescent="0.2">
      <c r="A86" s="17" t="s">
        <v>47</v>
      </c>
      <c r="B86" s="22" t="s">
        <v>196</v>
      </c>
      <c r="C86" s="22" t="s">
        <v>288</v>
      </c>
      <c r="D86" s="17" t="s">
        <v>18</v>
      </c>
      <c r="E86" s="23" t="s">
        <v>289</v>
      </c>
      <c r="F86" s="24" t="s">
        <v>189</v>
      </c>
      <c r="G86" s="25">
        <v>40.700000000000003</v>
      </c>
      <c r="H86" s="48"/>
      <c r="I86" s="25">
        <f>ROUND(ROUND(H86,1)*ROUND(G86,1),1)</f>
        <v>0</v>
      </c>
      <c r="O86">
        <f>(I86*21)/100</f>
        <v>0</v>
      </c>
      <c r="P86" t="s">
        <v>27</v>
      </c>
    </row>
    <row r="87" spans="1:16" ht="25.5" customHeight="1" x14ac:dyDescent="0.2">
      <c r="A87" s="26" t="s">
        <v>52</v>
      </c>
      <c r="E87" s="27" t="s">
        <v>895</v>
      </c>
      <c r="H87" s="49"/>
    </row>
    <row r="88" spans="1:16" ht="12.75" customHeight="1" x14ac:dyDescent="0.2">
      <c r="A88" s="30" t="s">
        <v>54</v>
      </c>
      <c r="E88" s="29" t="s">
        <v>1090</v>
      </c>
      <c r="H88" s="49"/>
    </row>
    <row r="89" spans="1:16" ht="12.75" customHeight="1" x14ac:dyDescent="0.2">
      <c r="A89" s="17" t="s">
        <v>292</v>
      </c>
      <c r="B89" s="22" t="s">
        <v>209</v>
      </c>
      <c r="C89" s="22" t="s">
        <v>897</v>
      </c>
      <c r="D89" s="17" t="s">
        <v>49</v>
      </c>
      <c r="E89" s="23" t="s">
        <v>898</v>
      </c>
      <c r="F89" s="24" t="s">
        <v>275</v>
      </c>
      <c r="G89" s="25">
        <v>81.400000000000006</v>
      </c>
      <c r="H89" s="48"/>
      <c r="I89" s="25">
        <f>ROUND(ROUND(H89,1)*ROUND(G89,1),1)</f>
        <v>0</v>
      </c>
      <c r="O89">
        <f>(I89*21)/100</f>
        <v>0</v>
      </c>
      <c r="P89" t="s">
        <v>27</v>
      </c>
    </row>
    <row r="90" spans="1:16" ht="12.75" customHeight="1" x14ac:dyDescent="0.2">
      <c r="A90" s="26" t="s">
        <v>52</v>
      </c>
      <c r="E90" s="27" t="s">
        <v>899</v>
      </c>
      <c r="H90" s="49"/>
    </row>
    <row r="91" spans="1:16" ht="12.75" customHeight="1" x14ac:dyDescent="0.2">
      <c r="A91" s="30" t="s">
        <v>54</v>
      </c>
      <c r="E91" s="29" t="s">
        <v>1091</v>
      </c>
      <c r="H91" s="49"/>
    </row>
    <row r="92" spans="1:16" ht="12.75" customHeight="1" x14ac:dyDescent="0.2">
      <c r="A92" s="17" t="s">
        <v>47</v>
      </c>
      <c r="B92" s="22" t="s">
        <v>200</v>
      </c>
      <c r="C92" s="22" t="s">
        <v>288</v>
      </c>
      <c r="D92" s="17" t="s">
        <v>228</v>
      </c>
      <c r="E92" s="23" t="s">
        <v>289</v>
      </c>
      <c r="F92" s="24" t="s">
        <v>189</v>
      </c>
      <c r="G92" s="25">
        <v>2.7</v>
      </c>
      <c r="H92" s="48"/>
      <c r="I92" s="25">
        <f>ROUND(ROUND(H92,1)*ROUND(G92,1),1)</f>
        <v>0</v>
      </c>
      <c r="O92">
        <f>(I92*21)/100</f>
        <v>0</v>
      </c>
      <c r="P92" t="s">
        <v>27</v>
      </c>
    </row>
    <row r="93" spans="1:16" ht="25.5" customHeight="1" x14ac:dyDescent="0.2">
      <c r="A93" s="26" t="s">
        <v>52</v>
      </c>
      <c r="E93" s="27" t="s">
        <v>299</v>
      </c>
      <c r="H93" s="49"/>
    </row>
    <row r="94" spans="1:16" ht="12.75" customHeight="1" x14ac:dyDescent="0.2">
      <c r="A94" s="30" t="s">
        <v>54</v>
      </c>
      <c r="E94" s="29" t="s">
        <v>1092</v>
      </c>
      <c r="H94" s="49"/>
    </row>
    <row r="95" spans="1:16" ht="12.75" customHeight="1" x14ac:dyDescent="0.2">
      <c r="A95" s="17" t="s">
        <v>292</v>
      </c>
      <c r="B95" s="22" t="s">
        <v>213</v>
      </c>
      <c r="C95" s="22" t="s">
        <v>302</v>
      </c>
      <c r="D95" s="17" t="s">
        <v>49</v>
      </c>
      <c r="E95" s="23" t="s">
        <v>303</v>
      </c>
      <c r="F95" s="24" t="s">
        <v>275</v>
      </c>
      <c r="G95" s="25">
        <v>5</v>
      </c>
      <c r="H95" s="48"/>
      <c r="I95" s="25">
        <f>ROUND(ROUND(H95,1)*ROUND(G95,1),1)</f>
        <v>0</v>
      </c>
      <c r="O95">
        <f>(I95*21)/100</f>
        <v>0</v>
      </c>
      <c r="P95" t="s">
        <v>27</v>
      </c>
    </row>
    <row r="96" spans="1:16" ht="12.75" customHeight="1" x14ac:dyDescent="0.2">
      <c r="A96" s="26" t="s">
        <v>52</v>
      </c>
      <c r="E96" s="27" t="s">
        <v>304</v>
      </c>
      <c r="H96" s="49"/>
    </row>
    <row r="97" spans="1:16" ht="12.75" customHeight="1" x14ac:dyDescent="0.2">
      <c r="A97" s="30" t="s">
        <v>54</v>
      </c>
      <c r="E97" s="29" t="s">
        <v>1093</v>
      </c>
      <c r="H97" s="49"/>
    </row>
    <row r="98" spans="1:16" ht="12.75" customHeight="1" x14ac:dyDescent="0.2">
      <c r="A98" s="17" t="s">
        <v>47</v>
      </c>
      <c r="B98" s="22" t="s">
        <v>204</v>
      </c>
      <c r="C98" s="22" t="s">
        <v>288</v>
      </c>
      <c r="D98" s="17" t="s">
        <v>903</v>
      </c>
      <c r="E98" s="23" t="s">
        <v>289</v>
      </c>
      <c r="F98" s="24" t="s">
        <v>189</v>
      </c>
      <c r="G98" s="25">
        <v>46.8</v>
      </c>
      <c r="H98" s="48"/>
      <c r="I98" s="25">
        <f>ROUND(ROUND(H98,1)*ROUND(G98,1),1)</f>
        <v>0</v>
      </c>
      <c r="O98">
        <f>(I98*21)/100</f>
        <v>0</v>
      </c>
      <c r="P98" t="s">
        <v>27</v>
      </c>
    </row>
    <row r="99" spans="1:16" ht="25.5" customHeight="1" x14ac:dyDescent="0.2">
      <c r="A99" s="26" t="s">
        <v>52</v>
      </c>
      <c r="E99" s="27" t="s">
        <v>904</v>
      </c>
      <c r="H99" s="49"/>
    </row>
    <row r="100" spans="1:16" ht="12.75" customHeight="1" x14ac:dyDescent="0.2">
      <c r="A100" s="30" t="s">
        <v>54</v>
      </c>
      <c r="E100" s="29" t="s">
        <v>1085</v>
      </c>
      <c r="H100" s="49"/>
    </row>
    <row r="101" spans="1:16" ht="12.75" customHeight="1" x14ac:dyDescent="0.2">
      <c r="A101" s="17" t="s">
        <v>292</v>
      </c>
      <c r="B101" s="22" t="s">
        <v>209</v>
      </c>
      <c r="C101" s="22" t="s">
        <v>897</v>
      </c>
      <c r="D101" s="17" t="s">
        <v>49</v>
      </c>
      <c r="E101" s="23" t="s">
        <v>898</v>
      </c>
      <c r="F101" s="24" t="s">
        <v>275</v>
      </c>
      <c r="G101" s="25">
        <v>93.6</v>
      </c>
      <c r="H101" s="48"/>
      <c r="I101" s="25">
        <f>ROUND(ROUND(H101,1)*ROUND(G101,1),1)</f>
        <v>0</v>
      </c>
      <c r="O101">
        <f>(I101*21)/100</f>
        <v>0</v>
      </c>
      <c r="P101" t="s">
        <v>27</v>
      </c>
    </row>
    <row r="102" spans="1:16" ht="12.75" customHeight="1" x14ac:dyDescent="0.2">
      <c r="A102" s="26" t="s">
        <v>52</v>
      </c>
      <c r="E102" s="27" t="s">
        <v>905</v>
      </c>
      <c r="H102" s="49"/>
    </row>
    <row r="103" spans="1:16" ht="12.75" customHeight="1" x14ac:dyDescent="0.2">
      <c r="A103" s="30" t="s">
        <v>54</v>
      </c>
      <c r="E103" s="29" t="s">
        <v>1094</v>
      </c>
      <c r="H103" s="49"/>
    </row>
    <row r="104" spans="1:16" ht="12.75" customHeight="1" x14ac:dyDescent="0.2">
      <c r="A104" s="17" t="s">
        <v>47</v>
      </c>
      <c r="B104" s="22" t="s">
        <v>438</v>
      </c>
      <c r="C104" s="22" t="s">
        <v>327</v>
      </c>
      <c r="D104" s="17" t="s">
        <v>49</v>
      </c>
      <c r="E104" s="23" t="s">
        <v>328</v>
      </c>
      <c r="F104" s="24" t="s">
        <v>189</v>
      </c>
      <c r="G104" s="25">
        <v>164.9</v>
      </c>
      <c r="H104" s="48"/>
      <c r="I104" s="25">
        <f>ROUND(ROUND(H104,1)*ROUND(G104,1),1)</f>
        <v>0</v>
      </c>
      <c r="O104">
        <f>(I104*21)/100</f>
        <v>0</v>
      </c>
      <c r="P104" t="s">
        <v>27</v>
      </c>
    </row>
    <row r="105" spans="1:16" ht="25.5" customHeight="1" x14ac:dyDescent="0.2">
      <c r="A105" s="26" t="s">
        <v>52</v>
      </c>
      <c r="E105" s="27" t="s">
        <v>907</v>
      </c>
      <c r="H105" s="49"/>
    </row>
    <row r="106" spans="1:16" ht="12.75" customHeight="1" x14ac:dyDescent="0.2">
      <c r="A106" s="30" t="s">
        <v>54</v>
      </c>
      <c r="E106" s="29" t="s">
        <v>1095</v>
      </c>
      <c r="H106" s="49"/>
    </row>
    <row r="107" spans="1:16" ht="12.75" customHeight="1" x14ac:dyDescent="0.2">
      <c r="A107" s="17" t="s">
        <v>47</v>
      </c>
      <c r="B107" s="22" t="s">
        <v>442</v>
      </c>
      <c r="C107" s="22" t="s">
        <v>331</v>
      </c>
      <c r="D107" s="17" t="s">
        <v>49</v>
      </c>
      <c r="E107" s="23" t="s">
        <v>328</v>
      </c>
      <c r="F107" s="24" t="s">
        <v>189</v>
      </c>
      <c r="G107" s="25">
        <v>112.5</v>
      </c>
      <c r="H107" s="48"/>
      <c r="I107" s="25">
        <f>ROUND(ROUND(H107,1)*ROUND(G107,1),1)</f>
        <v>0</v>
      </c>
      <c r="O107">
        <f>(I107*21)/100</f>
        <v>0</v>
      </c>
      <c r="P107" t="s">
        <v>27</v>
      </c>
    </row>
    <row r="108" spans="1:16" ht="25.5" customHeight="1" x14ac:dyDescent="0.2">
      <c r="A108" s="26" t="s">
        <v>52</v>
      </c>
      <c r="E108" s="27" t="s">
        <v>909</v>
      </c>
      <c r="H108" s="49"/>
    </row>
    <row r="109" spans="1:16" ht="12.75" customHeight="1" x14ac:dyDescent="0.2">
      <c r="A109" s="30" t="s">
        <v>54</v>
      </c>
      <c r="E109" s="29" t="s">
        <v>1086</v>
      </c>
      <c r="H109" s="49"/>
    </row>
    <row r="110" spans="1:16" ht="12.75" customHeight="1" x14ac:dyDescent="0.2">
      <c r="A110" s="17" t="s">
        <v>47</v>
      </c>
      <c r="B110" s="22" t="s">
        <v>446</v>
      </c>
      <c r="C110" s="22" t="s">
        <v>910</v>
      </c>
      <c r="D110" s="17" t="s">
        <v>49</v>
      </c>
      <c r="E110" s="23" t="s">
        <v>328</v>
      </c>
      <c r="F110" s="24" t="s">
        <v>189</v>
      </c>
      <c r="G110" s="25">
        <v>52.4</v>
      </c>
      <c r="H110" s="48"/>
      <c r="I110" s="25">
        <f>ROUND(ROUND(H110,1)*ROUND(G110,1),1)</f>
        <v>0</v>
      </c>
      <c r="O110">
        <f>(I110*21)/100</f>
        <v>0</v>
      </c>
      <c r="P110" t="s">
        <v>27</v>
      </c>
    </row>
    <row r="111" spans="1:16" ht="25.5" customHeight="1" x14ac:dyDescent="0.2">
      <c r="A111" s="26" t="s">
        <v>52</v>
      </c>
      <c r="E111" s="27" t="s">
        <v>911</v>
      </c>
      <c r="H111" s="49"/>
    </row>
    <row r="112" spans="1:16" ht="12.75" customHeight="1" x14ac:dyDescent="0.2">
      <c r="A112" s="30" t="s">
        <v>54</v>
      </c>
      <c r="E112" s="29" t="s">
        <v>1096</v>
      </c>
      <c r="H112" s="49"/>
    </row>
    <row r="113" spans="1:16" ht="12.75" customHeight="1" x14ac:dyDescent="0.2">
      <c r="A113" s="17" t="s">
        <v>47</v>
      </c>
      <c r="B113" s="22" t="s">
        <v>450</v>
      </c>
      <c r="C113" s="22" t="s">
        <v>334</v>
      </c>
      <c r="D113" s="17" t="s">
        <v>49</v>
      </c>
      <c r="E113" s="23" t="s">
        <v>335</v>
      </c>
      <c r="F113" s="24" t="s">
        <v>189</v>
      </c>
      <c r="G113" s="25">
        <v>49.4</v>
      </c>
      <c r="H113" s="48"/>
      <c r="I113" s="25">
        <f>ROUND(ROUND(H113,1)*ROUND(G113,1),1)</f>
        <v>0</v>
      </c>
      <c r="O113">
        <f>(I113*21)/100</f>
        <v>0</v>
      </c>
      <c r="P113" t="s">
        <v>27</v>
      </c>
    </row>
    <row r="114" spans="1:16" ht="25.5" customHeight="1" x14ac:dyDescent="0.2">
      <c r="A114" s="26" t="s">
        <v>52</v>
      </c>
      <c r="E114" s="27" t="s">
        <v>907</v>
      </c>
      <c r="H114" s="49"/>
    </row>
    <row r="115" spans="1:16" ht="12.75" customHeight="1" x14ac:dyDescent="0.2">
      <c r="A115" s="30" t="s">
        <v>54</v>
      </c>
      <c r="E115" s="29" t="s">
        <v>1083</v>
      </c>
      <c r="H115" s="49"/>
    </row>
    <row r="116" spans="1:16" ht="12.75" customHeight="1" x14ac:dyDescent="0.2">
      <c r="A116" s="17" t="s">
        <v>47</v>
      </c>
      <c r="B116" s="22" t="s">
        <v>454</v>
      </c>
      <c r="C116" s="22" t="s">
        <v>339</v>
      </c>
      <c r="D116" s="17" t="s">
        <v>49</v>
      </c>
      <c r="E116" s="23" t="s">
        <v>335</v>
      </c>
      <c r="F116" s="24" t="s">
        <v>189</v>
      </c>
      <c r="G116" s="25">
        <v>49.4</v>
      </c>
      <c r="H116" s="48"/>
      <c r="I116" s="25">
        <f>ROUND(ROUND(H116,1)*ROUND(G116,1),1)</f>
        <v>0</v>
      </c>
      <c r="O116">
        <f>(I116*21)/100</f>
        <v>0</v>
      </c>
      <c r="P116" t="s">
        <v>27</v>
      </c>
    </row>
    <row r="117" spans="1:16" ht="25.5" customHeight="1" x14ac:dyDescent="0.2">
      <c r="A117" s="26" t="s">
        <v>52</v>
      </c>
      <c r="E117" s="27" t="s">
        <v>911</v>
      </c>
      <c r="H117" s="49"/>
    </row>
    <row r="118" spans="1:16" ht="12.75" customHeight="1" x14ac:dyDescent="0.2">
      <c r="A118" s="30" t="s">
        <v>54</v>
      </c>
      <c r="E118" s="29" t="s">
        <v>1083</v>
      </c>
      <c r="H118" s="49"/>
    </row>
    <row r="119" spans="1:16" ht="12.75" customHeight="1" x14ac:dyDescent="0.2">
      <c r="A119" s="17" t="s">
        <v>47</v>
      </c>
      <c r="B119" s="22" t="s">
        <v>459</v>
      </c>
      <c r="C119" s="22" t="s">
        <v>342</v>
      </c>
      <c r="D119" s="17" t="s">
        <v>49</v>
      </c>
      <c r="E119" s="23" t="s">
        <v>343</v>
      </c>
      <c r="F119" s="24" t="s">
        <v>189</v>
      </c>
      <c r="G119" s="25">
        <v>112.5</v>
      </c>
      <c r="H119" s="48"/>
      <c r="I119" s="25">
        <f>ROUND(ROUND(H119,1)*ROUND(G119,1),1)</f>
        <v>0</v>
      </c>
      <c r="O119">
        <f>(I119*21)/100</f>
        <v>0</v>
      </c>
      <c r="P119" t="s">
        <v>27</v>
      </c>
    </row>
    <row r="120" spans="1:16" ht="25.5" customHeight="1" x14ac:dyDescent="0.2">
      <c r="A120" s="26" t="s">
        <v>52</v>
      </c>
      <c r="E120" s="27" t="s">
        <v>913</v>
      </c>
      <c r="H120" s="49"/>
    </row>
    <row r="121" spans="1:16" ht="12.75" customHeight="1" x14ac:dyDescent="0.2">
      <c r="A121" s="28" t="s">
        <v>54</v>
      </c>
      <c r="E121" s="29" t="s">
        <v>1086</v>
      </c>
      <c r="H121" s="49"/>
    </row>
    <row r="122" spans="1:16" ht="12.75" customHeight="1" x14ac:dyDescent="0.2">
      <c r="A122" s="5" t="s">
        <v>45</v>
      </c>
      <c r="B122" s="5"/>
      <c r="C122" s="32" t="s">
        <v>35</v>
      </c>
      <c r="D122" s="5"/>
      <c r="E122" s="20" t="s">
        <v>354</v>
      </c>
      <c r="F122" s="5"/>
      <c r="G122" s="5"/>
      <c r="H122" s="50"/>
      <c r="I122" s="33">
        <f>0+I123+I126+I129</f>
        <v>0</v>
      </c>
    </row>
    <row r="123" spans="1:16" ht="12.75" customHeight="1" x14ac:dyDescent="0.2">
      <c r="A123" s="17" t="s">
        <v>47</v>
      </c>
      <c r="B123" s="22" t="s">
        <v>217</v>
      </c>
      <c r="C123" s="22" t="s">
        <v>761</v>
      </c>
      <c r="D123" s="17" t="s">
        <v>49</v>
      </c>
      <c r="E123" s="23" t="s">
        <v>762</v>
      </c>
      <c r="F123" s="24" t="s">
        <v>189</v>
      </c>
      <c r="G123" s="25">
        <v>10.6</v>
      </c>
      <c r="H123" s="48"/>
      <c r="I123" s="25">
        <f>ROUND(ROUND(H123,1)*ROUND(G123,1),1)</f>
        <v>0</v>
      </c>
      <c r="O123">
        <f>(I123*21)/100</f>
        <v>0</v>
      </c>
      <c r="P123" t="s">
        <v>27</v>
      </c>
    </row>
    <row r="124" spans="1:16" ht="25.5" customHeight="1" x14ac:dyDescent="0.2">
      <c r="A124" s="26" t="s">
        <v>52</v>
      </c>
      <c r="E124" s="27" t="s">
        <v>914</v>
      </c>
      <c r="H124" s="49"/>
    </row>
    <row r="125" spans="1:16" ht="12.75" customHeight="1" x14ac:dyDescent="0.2">
      <c r="A125" s="30" t="s">
        <v>54</v>
      </c>
      <c r="E125" s="29" t="s">
        <v>1097</v>
      </c>
      <c r="H125" s="49"/>
    </row>
    <row r="126" spans="1:16" ht="12.75" customHeight="1" x14ac:dyDescent="0.2">
      <c r="A126" s="17" t="s">
        <v>47</v>
      </c>
      <c r="B126" s="22" t="s">
        <v>220</v>
      </c>
      <c r="C126" s="22" t="s">
        <v>916</v>
      </c>
      <c r="D126" s="17" t="s">
        <v>49</v>
      </c>
      <c r="E126" s="23" t="s">
        <v>917</v>
      </c>
      <c r="F126" s="24" t="s">
        <v>189</v>
      </c>
      <c r="G126" s="25">
        <v>0.2</v>
      </c>
      <c r="H126" s="48"/>
      <c r="I126" s="25">
        <f>ROUND(ROUND(H126,1)*ROUND(G126,1),1)</f>
        <v>0</v>
      </c>
      <c r="O126">
        <f>(I126*21)/100</f>
        <v>0</v>
      </c>
      <c r="P126" t="s">
        <v>27</v>
      </c>
    </row>
    <row r="127" spans="1:16" ht="25.5" customHeight="1" x14ac:dyDescent="0.2">
      <c r="A127" s="26" t="s">
        <v>52</v>
      </c>
      <c r="E127" s="27" t="s">
        <v>918</v>
      </c>
      <c r="H127" s="49"/>
    </row>
    <row r="128" spans="1:16" ht="12.75" customHeight="1" x14ac:dyDescent="0.2">
      <c r="A128" s="30" t="s">
        <v>54</v>
      </c>
      <c r="E128" s="29" t="s">
        <v>1098</v>
      </c>
      <c r="H128" s="49"/>
    </row>
    <row r="129" spans="1:16" ht="12.75" customHeight="1" x14ac:dyDescent="0.2">
      <c r="A129" s="17" t="s">
        <v>47</v>
      </c>
      <c r="B129" s="22" t="s">
        <v>224</v>
      </c>
      <c r="C129" s="22" t="s">
        <v>920</v>
      </c>
      <c r="D129" s="17" t="s">
        <v>49</v>
      </c>
      <c r="E129" s="23" t="s">
        <v>921</v>
      </c>
      <c r="F129" s="24" t="s">
        <v>110</v>
      </c>
      <c r="G129" s="25">
        <v>0.8</v>
      </c>
      <c r="H129" s="48"/>
      <c r="I129" s="25">
        <f>ROUND(ROUND(H129,1)*ROUND(G129,1),1)</f>
        <v>0</v>
      </c>
      <c r="O129">
        <f>(I129*21)/100</f>
        <v>0</v>
      </c>
      <c r="P129" t="s">
        <v>27</v>
      </c>
    </row>
    <row r="130" spans="1:16" ht="25.5" customHeight="1" x14ac:dyDescent="0.2">
      <c r="A130" s="26" t="s">
        <v>52</v>
      </c>
      <c r="E130" s="27" t="s">
        <v>922</v>
      </c>
      <c r="H130" s="49"/>
    </row>
    <row r="131" spans="1:16" ht="12.75" customHeight="1" x14ac:dyDescent="0.2">
      <c r="A131" s="28" t="s">
        <v>54</v>
      </c>
      <c r="E131" s="29" t="s">
        <v>1099</v>
      </c>
      <c r="H131" s="49"/>
    </row>
    <row r="132" spans="1:16" ht="12.75" customHeight="1" x14ac:dyDescent="0.2">
      <c r="A132" s="5" t="s">
        <v>45</v>
      </c>
      <c r="B132" s="5"/>
      <c r="C132" s="32" t="s">
        <v>37</v>
      </c>
      <c r="D132" s="5"/>
      <c r="E132" s="20" t="s">
        <v>369</v>
      </c>
      <c r="F132" s="5"/>
      <c r="G132" s="5"/>
      <c r="H132" s="50"/>
      <c r="I132" s="33">
        <f>0+I133+I136</f>
        <v>0</v>
      </c>
    </row>
    <row r="133" spans="1:16" ht="12.75" customHeight="1" x14ac:dyDescent="0.2">
      <c r="A133" s="17" t="s">
        <v>47</v>
      </c>
      <c r="B133" s="22" t="s">
        <v>227</v>
      </c>
      <c r="C133" s="22" t="s">
        <v>371</v>
      </c>
      <c r="D133" s="17" t="s">
        <v>49</v>
      </c>
      <c r="E133" s="23" t="s">
        <v>372</v>
      </c>
      <c r="F133" s="24" t="s">
        <v>110</v>
      </c>
      <c r="G133" s="25">
        <v>108.8</v>
      </c>
      <c r="H133" s="48"/>
      <c r="I133" s="25">
        <f>ROUND(ROUND(H133,1)*ROUND(G133,1),1)</f>
        <v>0</v>
      </c>
      <c r="O133">
        <f>(I133*21)/100</f>
        <v>0</v>
      </c>
      <c r="P133" t="s">
        <v>27</v>
      </c>
    </row>
    <row r="134" spans="1:16" ht="25.5" customHeight="1" x14ac:dyDescent="0.2">
      <c r="A134" s="26" t="s">
        <v>52</v>
      </c>
      <c r="E134" s="27" t="s">
        <v>924</v>
      </c>
      <c r="H134" s="49"/>
    </row>
    <row r="135" spans="1:16" ht="12.75" customHeight="1" x14ac:dyDescent="0.2">
      <c r="A135" s="30" t="s">
        <v>54</v>
      </c>
      <c r="E135" s="29" t="s">
        <v>1074</v>
      </c>
      <c r="H135" s="49"/>
    </row>
    <row r="136" spans="1:16" ht="12.75" customHeight="1" x14ac:dyDescent="0.2">
      <c r="A136" s="17" t="s">
        <v>47</v>
      </c>
      <c r="B136" s="22" t="s">
        <v>231</v>
      </c>
      <c r="C136" s="22" t="s">
        <v>384</v>
      </c>
      <c r="D136" s="17" t="s">
        <v>49</v>
      </c>
      <c r="E136" s="23" t="s">
        <v>385</v>
      </c>
      <c r="F136" s="24" t="s">
        <v>110</v>
      </c>
      <c r="G136" s="25">
        <v>145.5</v>
      </c>
      <c r="H136" s="48"/>
      <c r="I136" s="25">
        <f>ROUND(ROUND(H136,1)*ROUND(G136,1),1)</f>
        <v>0</v>
      </c>
      <c r="O136">
        <f>(I136*21)/100</f>
        <v>0</v>
      </c>
      <c r="P136" t="s">
        <v>27</v>
      </c>
    </row>
    <row r="137" spans="1:16" ht="25.5" customHeight="1" x14ac:dyDescent="0.2">
      <c r="A137" s="26" t="s">
        <v>52</v>
      </c>
      <c r="E137" s="27" t="s">
        <v>924</v>
      </c>
      <c r="H137" s="49"/>
    </row>
    <row r="138" spans="1:16" ht="12.75" customHeight="1" x14ac:dyDescent="0.2">
      <c r="A138" s="28" t="s">
        <v>54</v>
      </c>
      <c r="E138" s="29" t="s">
        <v>1100</v>
      </c>
      <c r="H138" s="49"/>
    </row>
    <row r="139" spans="1:16" ht="12.75" customHeight="1" x14ac:dyDescent="0.2">
      <c r="A139" s="5" t="s">
        <v>45</v>
      </c>
      <c r="B139" s="5"/>
      <c r="C139" s="32" t="s">
        <v>66</v>
      </c>
      <c r="D139" s="5"/>
      <c r="E139" s="20" t="s">
        <v>400</v>
      </c>
      <c r="F139" s="5"/>
      <c r="G139" s="5"/>
      <c r="H139" s="50"/>
      <c r="I139" s="33">
        <f>0+I140+I143+I146+I149+I152</f>
        <v>0</v>
      </c>
    </row>
    <row r="140" spans="1:16" ht="12.75" customHeight="1" x14ac:dyDescent="0.2">
      <c r="A140" s="17" t="s">
        <v>47</v>
      </c>
      <c r="B140" s="22" t="s">
        <v>235</v>
      </c>
      <c r="C140" s="22" t="s">
        <v>932</v>
      </c>
      <c r="D140" s="17" t="s">
        <v>49</v>
      </c>
      <c r="E140" s="23" t="s">
        <v>933</v>
      </c>
      <c r="F140" s="24" t="s">
        <v>117</v>
      </c>
      <c r="G140" s="25">
        <v>14</v>
      </c>
      <c r="H140" s="48"/>
      <c r="I140" s="25">
        <f>ROUND(ROUND(H140,1)*ROUND(G140,1),1)</f>
        <v>0</v>
      </c>
      <c r="O140">
        <f>(I140*21)/100</f>
        <v>0</v>
      </c>
      <c r="P140" t="s">
        <v>27</v>
      </c>
    </row>
    <row r="141" spans="1:16" ht="25.5" customHeight="1" x14ac:dyDescent="0.2">
      <c r="A141" s="26" t="s">
        <v>52</v>
      </c>
      <c r="E141" s="27" t="s">
        <v>934</v>
      </c>
      <c r="H141" s="49"/>
    </row>
    <row r="142" spans="1:16" ht="12.75" customHeight="1" x14ac:dyDescent="0.2">
      <c r="A142" s="30" t="s">
        <v>54</v>
      </c>
      <c r="E142" s="29" t="s">
        <v>1101</v>
      </c>
      <c r="H142" s="49"/>
    </row>
    <row r="143" spans="1:16" ht="12.75" customHeight="1" x14ac:dyDescent="0.2">
      <c r="A143" s="17" t="s">
        <v>292</v>
      </c>
      <c r="B143" s="22" t="s">
        <v>238</v>
      </c>
      <c r="C143" s="22" t="s">
        <v>936</v>
      </c>
      <c r="D143" s="17" t="s">
        <v>49</v>
      </c>
      <c r="E143" s="23" t="s">
        <v>937</v>
      </c>
      <c r="F143" s="24" t="s">
        <v>183</v>
      </c>
      <c r="G143" s="25">
        <v>18.2</v>
      </c>
      <c r="H143" s="48"/>
      <c r="I143" s="25">
        <f>ROUND(ROUND(H143,1)*ROUND(G143,1),1)</f>
        <v>0</v>
      </c>
      <c r="O143">
        <f>(I143*21)/100</f>
        <v>0</v>
      </c>
      <c r="P143" t="s">
        <v>27</v>
      </c>
    </row>
    <row r="144" spans="1:16" ht="12.75" customHeight="1" x14ac:dyDescent="0.2">
      <c r="A144" s="26" t="s">
        <v>52</v>
      </c>
      <c r="E144" s="27" t="s">
        <v>938</v>
      </c>
      <c r="H144" s="49"/>
    </row>
    <row r="145" spans="1:16" ht="12.75" customHeight="1" x14ac:dyDescent="0.2">
      <c r="A145" s="30" t="s">
        <v>54</v>
      </c>
      <c r="E145" s="29" t="s">
        <v>1102</v>
      </c>
      <c r="H145" s="49"/>
    </row>
    <row r="146" spans="1:16" ht="12.75" customHeight="1" x14ac:dyDescent="0.2">
      <c r="A146" s="17" t="s">
        <v>292</v>
      </c>
      <c r="B146" s="22" t="s">
        <v>243</v>
      </c>
      <c r="C146" s="22" t="s">
        <v>940</v>
      </c>
      <c r="D146" s="17" t="s">
        <v>49</v>
      </c>
      <c r="E146" s="23" t="s">
        <v>941</v>
      </c>
      <c r="F146" s="24" t="s">
        <v>117</v>
      </c>
      <c r="G146" s="25">
        <v>12</v>
      </c>
      <c r="H146" s="48"/>
      <c r="I146" s="25">
        <f>ROUND(ROUND(H146,1)*ROUND(G146,1),1)</f>
        <v>0</v>
      </c>
      <c r="O146">
        <f>(I146*21)/100</f>
        <v>0</v>
      </c>
      <c r="P146" t="s">
        <v>27</v>
      </c>
    </row>
    <row r="147" spans="1:16" ht="12.75" customHeight="1" x14ac:dyDescent="0.2">
      <c r="A147" s="26" t="s">
        <v>52</v>
      </c>
      <c r="E147" s="27" t="s">
        <v>942</v>
      </c>
      <c r="H147" s="49"/>
    </row>
    <row r="148" spans="1:16" ht="12.75" customHeight="1" x14ac:dyDescent="0.2">
      <c r="A148" s="30" t="s">
        <v>54</v>
      </c>
      <c r="E148" s="29" t="s">
        <v>49</v>
      </c>
      <c r="H148" s="49"/>
    </row>
    <row r="149" spans="1:16" ht="12.75" customHeight="1" x14ac:dyDescent="0.2">
      <c r="A149" s="17" t="s">
        <v>292</v>
      </c>
      <c r="B149" s="22" t="s">
        <v>248</v>
      </c>
      <c r="C149" s="22" t="s">
        <v>943</v>
      </c>
      <c r="D149" s="17" t="s">
        <v>49</v>
      </c>
      <c r="E149" s="23" t="s">
        <v>944</v>
      </c>
      <c r="F149" s="24" t="s">
        <v>117</v>
      </c>
      <c r="G149" s="25">
        <v>2</v>
      </c>
      <c r="H149" s="48"/>
      <c r="I149" s="25">
        <f>ROUND(ROUND(H149,1)*ROUND(G149,1),1)</f>
        <v>0</v>
      </c>
      <c r="O149">
        <f>(I149*21)/100</f>
        <v>0</v>
      </c>
      <c r="P149" t="s">
        <v>27</v>
      </c>
    </row>
    <row r="150" spans="1:16" ht="12.75" customHeight="1" x14ac:dyDescent="0.2">
      <c r="A150" s="26" t="s">
        <v>52</v>
      </c>
      <c r="E150" s="27" t="s">
        <v>945</v>
      </c>
      <c r="H150" s="49"/>
    </row>
    <row r="151" spans="1:16" ht="12.75" customHeight="1" x14ac:dyDescent="0.2">
      <c r="A151" s="30" t="s">
        <v>54</v>
      </c>
      <c r="E151" s="29" t="s">
        <v>49</v>
      </c>
      <c r="H151" s="49"/>
    </row>
    <row r="152" spans="1:16" ht="12.75" customHeight="1" x14ac:dyDescent="0.2">
      <c r="A152" s="17" t="s">
        <v>47</v>
      </c>
      <c r="B152" s="22" t="s">
        <v>253</v>
      </c>
      <c r="C152" s="22" t="s">
        <v>946</v>
      </c>
      <c r="D152" s="17" t="s">
        <v>49</v>
      </c>
      <c r="E152" s="23" t="s">
        <v>947</v>
      </c>
      <c r="F152" s="24" t="s">
        <v>948</v>
      </c>
      <c r="G152" s="25">
        <v>5</v>
      </c>
      <c r="H152" s="48"/>
      <c r="I152" s="25">
        <f>ROUND(ROUND(H152,1)*ROUND(G152,1),1)</f>
        <v>0</v>
      </c>
      <c r="O152">
        <f>(I152*21)/100</f>
        <v>0</v>
      </c>
      <c r="P152" t="s">
        <v>27</v>
      </c>
    </row>
    <row r="153" spans="1:16" ht="25.5" customHeight="1" x14ac:dyDescent="0.2">
      <c r="A153" s="26" t="s">
        <v>52</v>
      </c>
      <c r="E153" s="27" t="s">
        <v>949</v>
      </c>
      <c r="H153" s="49"/>
    </row>
    <row r="154" spans="1:16" ht="12.75" customHeight="1" x14ac:dyDescent="0.2">
      <c r="A154" s="28" t="s">
        <v>54</v>
      </c>
      <c r="E154" s="29" t="s">
        <v>49</v>
      </c>
      <c r="H154" s="49"/>
    </row>
    <row r="155" spans="1:16" ht="12.75" customHeight="1" x14ac:dyDescent="0.2">
      <c r="A155" s="5" t="s">
        <v>45</v>
      </c>
      <c r="B155" s="5"/>
      <c r="C155" s="32" t="s">
        <v>69</v>
      </c>
      <c r="D155" s="5"/>
      <c r="E155" s="20" t="s">
        <v>410</v>
      </c>
      <c r="F155" s="5"/>
      <c r="G155" s="5"/>
      <c r="H155" s="50"/>
      <c r="I155" s="33">
        <f>0+I156+I159+I162+I165+I168+I171+I174+I177+I180+I183+I186+I189+I192+I195+I198+I201+I204+I207+I210+I213+I216+I219+I222+I225+I228+I231+I234+I237+I240+I243+I246+I249</f>
        <v>0</v>
      </c>
    </row>
    <row r="156" spans="1:16" ht="12.75" customHeight="1" x14ac:dyDescent="0.2">
      <c r="A156" s="17" t="s">
        <v>47</v>
      </c>
      <c r="B156" s="22" t="s">
        <v>257</v>
      </c>
      <c r="C156" s="22" t="s">
        <v>950</v>
      </c>
      <c r="D156" s="17" t="s">
        <v>49</v>
      </c>
      <c r="E156" s="23" t="s">
        <v>951</v>
      </c>
      <c r="F156" s="24" t="s">
        <v>183</v>
      </c>
      <c r="G156" s="25">
        <v>88</v>
      </c>
      <c r="H156" s="48"/>
      <c r="I156" s="25">
        <f>ROUND(ROUND(H156,1)*ROUND(G156,1),1)</f>
        <v>0</v>
      </c>
      <c r="O156">
        <f>(I156*21)/100</f>
        <v>0</v>
      </c>
      <c r="P156" t="s">
        <v>27</v>
      </c>
    </row>
    <row r="157" spans="1:16" ht="25.5" customHeight="1" x14ac:dyDescent="0.2">
      <c r="A157" s="26" t="s">
        <v>52</v>
      </c>
      <c r="E157" s="27" t="s">
        <v>952</v>
      </c>
      <c r="H157" s="49"/>
    </row>
    <row r="158" spans="1:16" ht="12.75" customHeight="1" x14ac:dyDescent="0.2">
      <c r="A158" s="30" t="s">
        <v>54</v>
      </c>
      <c r="E158" s="29" t="s">
        <v>49</v>
      </c>
      <c r="H158" s="49"/>
    </row>
    <row r="159" spans="1:16" ht="12.75" customHeight="1" x14ac:dyDescent="0.2">
      <c r="A159" s="17" t="s">
        <v>292</v>
      </c>
      <c r="B159" s="22" t="s">
        <v>260</v>
      </c>
      <c r="C159" s="22" t="s">
        <v>953</v>
      </c>
      <c r="D159" s="17" t="s">
        <v>49</v>
      </c>
      <c r="E159" s="23" t="s">
        <v>954</v>
      </c>
      <c r="F159" s="24" t="s">
        <v>183</v>
      </c>
      <c r="G159" s="25">
        <v>88</v>
      </c>
      <c r="H159" s="48"/>
      <c r="I159" s="25">
        <f>ROUND(ROUND(H159,1)*ROUND(G159,1),1)</f>
        <v>0</v>
      </c>
      <c r="O159">
        <f>(I159*21)/100</f>
        <v>0</v>
      </c>
      <c r="P159" t="s">
        <v>27</v>
      </c>
    </row>
    <row r="160" spans="1:16" ht="12.75" customHeight="1" x14ac:dyDescent="0.2">
      <c r="A160" s="26" t="s">
        <v>52</v>
      </c>
      <c r="E160" s="27" t="s">
        <v>955</v>
      </c>
      <c r="H160" s="49"/>
    </row>
    <row r="161" spans="1:16" ht="12.75" customHeight="1" x14ac:dyDescent="0.2">
      <c r="A161" s="30" t="s">
        <v>54</v>
      </c>
      <c r="E161" s="29" t="s">
        <v>49</v>
      </c>
      <c r="H161" s="49"/>
    </row>
    <row r="162" spans="1:16" ht="12.75" customHeight="1" x14ac:dyDescent="0.2">
      <c r="A162" s="17" t="s">
        <v>47</v>
      </c>
      <c r="B162" s="22" t="s">
        <v>264</v>
      </c>
      <c r="C162" s="22" t="s">
        <v>956</v>
      </c>
      <c r="D162" s="17" t="s">
        <v>469</v>
      </c>
      <c r="E162" s="23" t="s">
        <v>957</v>
      </c>
      <c r="F162" s="24" t="s">
        <v>117</v>
      </c>
      <c r="G162" s="25">
        <v>12</v>
      </c>
      <c r="H162" s="48"/>
      <c r="I162" s="25">
        <f>ROUND(ROUND(H162,1)*ROUND(G162,1),1)</f>
        <v>0</v>
      </c>
      <c r="O162">
        <f>(I162*21)/100</f>
        <v>0</v>
      </c>
      <c r="P162" t="s">
        <v>27</v>
      </c>
    </row>
    <row r="163" spans="1:16" ht="25.5" customHeight="1" x14ac:dyDescent="0.2">
      <c r="A163" s="26" t="s">
        <v>52</v>
      </c>
      <c r="E163" s="27" t="s">
        <v>958</v>
      </c>
      <c r="H163" s="49"/>
    </row>
    <row r="164" spans="1:16" ht="12.75" customHeight="1" x14ac:dyDescent="0.2">
      <c r="A164" s="30" t="s">
        <v>54</v>
      </c>
      <c r="E164" s="29" t="s">
        <v>49</v>
      </c>
      <c r="H164" s="49"/>
    </row>
    <row r="165" spans="1:16" ht="12.75" customHeight="1" x14ac:dyDescent="0.2">
      <c r="A165" s="17" t="s">
        <v>292</v>
      </c>
      <c r="B165" s="22" t="s">
        <v>269</v>
      </c>
      <c r="C165" s="22" t="s">
        <v>959</v>
      </c>
      <c r="D165" s="17" t="s">
        <v>49</v>
      </c>
      <c r="E165" s="23" t="s">
        <v>960</v>
      </c>
      <c r="F165" s="24" t="s">
        <v>117</v>
      </c>
      <c r="G165" s="25">
        <v>12</v>
      </c>
      <c r="H165" s="48"/>
      <c r="I165" s="25">
        <f>ROUND(ROUND(H165,1)*ROUND(G165,1),1)</f>
        <v>0</v>
      </c>
      <c r="O165">
        <f>(I165*21)/100</f>
        <v>0</v>
      </c>
      <c r="P165" t="s">
        <v>27</v>
      </c>
    </row>
    <row r="166" spans="1:16" ht="12.75" customHeight="1" x14ac:dyDescent="0.2">
      <c r="A166" s="26" t="s">
        <v>52</v>
      </c>
      <c r="E166" s="27" t="s">
        <v>961</v>
      </c>
      <c r="H166" s="49"/>
    </row>
    <row r="167" spans="1:16" ht="12.75" customHeight="1" x14ac:dyDescent="0.2">
      <c r="A167" s="30" t="s">
        <v>54</v>
      </c>
      <c r="E167" s="29" t="s">
        <v>49</v>
      </c>
      <c r="H167" s="49"/>
    </row>
    <row r="168" spans="1:16" ht="12.75" customHeight="1" x14ac:dyDescent="0.2">
      <c r="A168" s="17" t="s">
        <v>47</v>
      </c>
      <c r="B168" s="22" t="s">
        <v>272</v>
      </c>
      <c r="C168" s="22" t="s">
        <v>971</v>
      </c>
      <c r="D168" s="17" t="s">
        <v>49</v>
      </c>
      <c r="E168" s="23" t="s">
        <v>972</v>
      </c>
      <c r="F168" s="24" t="s">
        <v>117</v>
      </c>
      <c r="G168" s="25">
        <v>3</v>
      </c>
      <c r="H168" s="48"/>
      <c r="I168" s="25">
        <f>ROUND(ROUND(H168,1)*ROUND(G168,1),1)</f>
        <v>0</v>
      </c>
      <c r="O168">
        <f>(I168*21)/100</f>
        <v>0</v>
      </c>
      <c r="P168" t="s">
        <v>27</v>
      </c>
    </row>
    <row r="169" spans="1:16" ht="25.5" customHeight="1" x14ac:dyDescent="0.2">
      <c r="A169" s="26" t="s">
        <v>52</v>
      </c>
      <c r="E169" s="27" t="s">
        <v>964</v>
      </c>
      <c r="H169" s="49"/>
    </row>
    <row r="170" spans="1:16" ht="12.75" customHeight="1" x14ac:dyDescent="0.2">
      <c r="A170" s="30" t="s">
        <v>54</v>
      </c>
      <c r="E170" s="29" t="s">
        <v>1103</v>
      </c>
      <c r="H170" s="49"/>
    </row>
    <row r="171" spans="1:16" ht="12.75" customHeight="1" x14ac:dyDescent="0.2">
      <c r="A171" s="17" t="s">
        <v>292</v>
      </c>
      <c r="B171" s="22" t="s">
        <v>278</v>
      </c>
      <c r="C171" s="22" t="s">
        <v>974</v>
      </c>
      <c r="D171" s="17" t="s">
        <v>49</v>
      </c>
      <c r="E171" s="23" t="s">
        <v>975</v>
      </c>
      <c r="F171" s="24" t="s">
        <v>117</v>
      </c>
      <c r="G171" s="25">
        <v>1</v>
      </c>
      <c r="H171" s="48"/>
      <c r="I171" s="25">
        <f>ROUND(ROUND(H171,1)*ROUND(G171,1),1)</f>
        <v>0</v>
      </c>
      <c r="O171">
        <f>(I171*21)/100</f>
        <v>0</v>
      </c>
      <c r="P171" t="s">
        <v>27</v>
      </c>
    </row>
    <row r="172" spans="1:16" ht="12.75" customHeight="1" x14ac:dyDescent="0.2">
      <c r="A172" s="26" t="s">
        <v>52</v>
      </c>
      <c r="E172" s="27" t="s">
        <v>976</v>
      </c>
      <c r="H172" s="49"/>
    </row>
    <row r="173" spans="1:16" ht="12.75" customHeight="1" x14ac:dyDescent="0.2">
      <c r="A173" s="30" t="s">
        <v>54</v>
      </c>
      <c r="E173" s="29" t="s">
        <v>49</v>
      </c>
      <c r="H173" s="49"/>
    </row>
    <row r="174" spans="1:16" ht="12.75" customHeight="1" x14ac:dyDescent="0.2">
      <c r="A174" s="17" t="s">
        <v>292</v>
      </c>
      <c r="B174" s="22" t="s">
        <v>283</v>
      </c>
      <c r="C174" s="22" t="s">
        <v>977</v>
      </c>
      <c r="D174" s="17" t="s">
        <v>49</v>
      </c>
      <c r="E174" s="23" t="s">
        <v>978</v>
      </c>
      <c r="F174" s="24" t="s">
        <v>117</v>
      </c>
      <c r="G174" s="25">
        <v>1</v>
      </c>
      <c r="H174" s="48"/>
      <c r="I174" s="25">
        <f>ROUND(ROUND(H174,1)*ROUND(G174,1),1)</f>
        <v>0</v>
      </c>
      <c r="O174">
        <f>(I174*21)/100</f>
        <v>0</v>
      </c>
      <c r="P174" t="s">
        <v>27</v>
      </c>
    </row>
    <row r="175" spans="1:16" ht="12.75" customHeight="1" x14ac:dyDescent="0.2">
      <c r="A175" s="26" t="s">
        <v>52</v>
      </c>
      <c r="E175" s="27" t="s">
        <v>979</v>
      </c>
      <c r="H175" s="49"/>
    </row>
    <row r="176" spans="1:16" ht="12.75" customHeight="1" x14ac:dyDescent="0.2">
      <c r="A176" s="30" t="s">
        <v>54</v>
      </c>
      <c r="E176" s="29" t="s">
        <v>49</v>
      </c>
      <c r="H176" s="49"/>
    </row>
    <row r="177" spans="1:16" ht="12.75" customHeight="1" x14ac:dyDescent="0.2">
      <c r="A177" s="17" t="s">
        <v>292</v>
      </c>
      <c r="B177" s="22" t="s">
        <v>287</v>
      </c>
      <c r="C177" s="22" t="s">
        <v>980</v>
      </c>
      <c r="D177" s="17" t="s">
        <v>49</v>
      </c>
      <c r="E177" s="23" t="s">
        <v>981</v>
      </c>
      <c r="F177" s="24" t="s">
        <v>117</v>
      </c>
      <c r="G177" s="25">
        <v>1</v>
      </c>
      <c r="H177" s="48"/>
      <c r="I177" s="25">
        <f>ROUND(ROUND(H177,1)*ROUND(G177,1),1)</f>
        <v>0</v>
      </c>
      <c r="O177">
        <f>(I177*21)/100</f>
        <v>0</v>
      </c>
      <c r="P177" t="s">
        <v>27</v>
      </c>
    </row>
    <row r="178" spans="1:16" ht="12.75" customHeight="1" x14ac:dyDescent="0.2">
      <c r="A178" s="26" t="s">
        <v>52</v>
      </c>
      <c r="E178" s="27" t="s">
        <v>982</v>
      </c>
      <c r="H178" s="49"/>
    </row>
    <row r="179" spans="1:16" ht="12.75" customHeight="1" x14ac:dyDescent="0.2">
      <c r="A179" s="30" t="s">
        <v>54</v>
      </c>
      <c r="E179" s="29" t="s">
        <v>49</v>
      </c>
      <c r="H179" s="49"/>
    </row>
    <row r="180" spans="1:16" ht="12.75" customHeight="1" x14ac:dyDescent="0.2">
      <c r="A180" s="17" t="s">
        <v>47</v>
      </c>
      <c r="B180" s="22" t="s">
        <v>298</v>
      </c>
      <c r="C180" s="22" t="s">
        <v>991</v>
      </c>
      <c r="D180" s="17" t="s">
        <v>18</v>
      </c>
      <c r="E180" s="23" t="s">
        <v>992</v>
      </c>
      <c r="F180" s="24" t="s">
        <v>183</v>
      </c>
      <c r="G180" s="25">
        <v>12</v>
      </c>
      <c r="H180" s="48"/>
      <c r="I180" s="25">
        <f>ROUND(ROUND(H180,1)*ROUND(G180,1),1)</f>
        <v>0</v>
      </c>
      <c r="O180">
        <f>(I180*21)/100</f>
        <v>0</v>
      </c>
      <c r="P180" t="s">
        <v>27</v>
      </c>
    </row>
    <row r="181" spans="1:16" ht="25.5" customHeight="1" x14ac:dyDescent="0.2">
      <c r="A181" s="26" t="s">
        <v>52</v>
      </c>
      <c r="E181" s="27" t="s">
        <v>993</v>
      </c>
      <c r="H181" s="49"/>
    </row>
    <row r="182" spans="1:16" ht="12.75" customHeight="1" x14ac:dyDescent="0.2">
      <c r="A182" s="30" t="s">
        <v>54</v>
      </c>
      <c r="E182" s="29" t="s">
        <v>49</v>
      </c>
      <c r="H182" s="49"/>
    </row>
    <row r="183" spans="1:16" ht="12.75" customHeight="1" x14ac:dyDescent="0.2">
      <c r="A183" s="17" t="s">
        <v>292</v>
      </c>
      <c r="B183" s="22" t="s">
        <v>301</v>
      </c>
      <c r="C183" s="22" t="s">
        <v>994</v>
      </c>
      <c r="D183" s="17" t="s">
        <v>49</v>
      </c>
      <c r="E183" s="23" t="s">
        <v>995</v>
      </c>
      <c r="F183" s="24" t="s">
        <v>183</v>
      </c>
      <c r="G183" s="25">
        <v>12</v>
      </c>
      <c r="H183" s="48"/>
      <c r="I183" s="25">
        <f>ROUND(ROUND(H183,1)*ROUND(G183,1),1)</f>
        <v>0</v>
      </c>
      <c r="O183">
        <f>(I183*21)/100</f>
        <v>0</v>
      </c>
      <c r="P183" t="s">
        <v>27</v>
      </c>
    </row>
    <row r="184" spans="1:16" ht="12.75" customHeight="1" x14ac:dyDescent="0.2">
      <c r="A184" s="26" t="s">
        <v>52</v>
      </c>
      <c r="E184" s="27" t="s">
        <v>996</v>
      </c>
      <c r="H184" s="49"/>
    </row>
    <row r="185" spans="1:16" ht="12.75" customHeight="1" x14ac:dyDescent="0.2">
      <c r="A185" s="30" t="s">
        <v>54</v>
      </c>
      <c r="E185" s="29" t="s">
        <v>49</v>
      </c>
      <c r="H185" s="49"/>
    </row>
    <row r="186" spans="1:16" ht="12.75" customHeight="1" x14ac:dyDescent="0.2">
      <c r="A186" s="17" t="s">
        <v>47</v>
      </c>
      <c r="B186" s="22" t="s">
        <v>293</v>
      </c>
      <c r="C186" s="22" t="s">
        <v>991</v>
      </c>
      <c r="D186" s="17" t="s">
        <v>228</v>
      </c>
      <c r="E186" s="23" t="s">
        <v>992</v>
      </c>
      <c r="F186" s="24" t="s">
        <v>183</v>
      </c>
      <c r="G186" s="25">
        <v>48</v>
      </c>
      <c r="H186" s="48"/>
      <c r="I186" s="25">
        <f>ROUND(ROUND(H186,1)*ROUND(G186,1),1)</f>
        <v>0</v>
      </c>
      <c r="O186">
        <f>(I186*21)/100</f>
        <v>0</v>
      </c>
      <c r="P186" t="s">
        <v>27</v>
      </c>
    </row>
    <row r="187" spans="1:16" ht="12.75" customHeight="1" x14ac:dyDescent="0.2">
      <c r="A187" s="26" t="s">
        <v>52</v>
      </c>
      <c r="E187" s="27" t="s">
        <v>997</v>
      </c>
      <c r="H187" s="49"/>
    </row>
    <row r="188" spans="1:16" ht="12.75" customHeight="1" x14ac:dyDescent="0.2">
      <c r="A188" s="30" t="s">
        <v>54</v>
      </c>
      <c r="E188" s="29" t="s">
        <v>49</v>
      </c>
      <c r="H188" s="49"/>
    </row>
    <row r="189" spans="1:16" ht="12.75" customHeight="1" x14ac:dyDescent="0.2">
      <c r="A189" s="17" t="s">
        <v>47</v>
      </c>
      <c r="B189" s="22" t="s">
        <v>306</v>
      </c>
      <c r="C189" s="22" t="s">
        <v>998</v>
      </c>
      <c r="D189" s="17" t="s">
        <v>49</v>
      </c>
      <c r="E189" s="23" t="s">
        <v>999</v>
      </c>
      <c r="F189" s="24" t="s">
        <v>183</v>
      </c>
      <c r="G189" s="25">
        <v>87</v>
      </c>
      <c r="H189" s="48"/>
      <c r="I189" s="25">
        <f>ROUND(ROUND(H189,1)*ROUND(G189,1),1)</f>
        <v>0</v>
      </c>
      <c r="O189">
        <f>(I189*21)/100</f>
        <v>0</v>
      </c>
      <c r="P189" t="s">
        <v>27</v>
      </c>
    </row>
    <row r="190" spans="1:16" ht="12.75" customHeight="1" x14ac:dyDescent="0.2">
      <c r="A190" s="26" t="s">
        <v>52</v>
      </c>
      <c r="E190" s="27" t="s">
        <v>1000</v>
      </c>
      <c r="H190" s="49"/>
    </row>
    <row r="191" spans="1:16" ht="12.75" customHeight="1" x14ac:dyDescent="0.2">
      <c r="A191" s="30" t="s">
        <v>54</v>
      </c>
      <c r="E191" s="29" t="s">
        <v>49</v>
      </c>
      <c r="H191" s="49"/>
    </row>
    <row r="192" spans="1:16" ht="12.75" customHeight="1" x14ac:dyDescent="0.2">
      <c r="A192" s="17" t="s">
        <v>47</v>
      </c>
      <c r="B192" s="22" t="s">
        <v>311</v>
      </c>
      <c r="C192" s="22" t="s">
        <v>1001</v>
      </c>
      <c r="D192" s="17" t="s">
        <v>49</v>
      </c>
      <c r="E192" s="23" t="s">
        <v>1002</v>
      </c>
      <c r="F192" s="24" t="s">
        <v>117</v>
      </c>
      <c r="G192" s="25">
        <v>12</v>
      </c>
      <c r="H192" s="48"/>
      <c r="I192" s="25">
        <f>ROUND(ROUND(H192,1)*ROUND(G192,1),1)</f>
        <v>0</v>
      </c>
      <c r="O192">
        <f>(I192*21)/100</f>
        <v>0</v>
      </c>
      <c r="P192" t="s">
        <v>27</v>
      </c>
    </row>
    <row r="193" spans="1:16" ht="25.5" customHeight="1" x14ac:dyDescent="0.2">
      <c r="A193" s="26" t="s">
        <v>52</v>
      </c>
      <c r="E193" s="27" t="s">
        <v>1003</v>
      </c>
      <c r="H193" s="49"/>
    </row>
    <row r="194" spans="1:16" ht="12.75" customHeight="1" x14ac:dyDescent="0.2">
      <c r="A194" s="30" t="s">
        <v>54</v>
      </c>
      <c r="E194" s="29" t="s">
        <v>49</v>
      </c>
      <c r="H194" s="49"/>
    </row>
    <row r="195" spans="1:16" ht="12.75" customHeight="1" x14ac:dyDescent="0.2">
      <c r="A195" s="17" t="s">
        <v>292</v>
      </c>
      <c r="B195" s="22" t="s">
        <v>316</v>
      </c>
      <c r="C195" s="22" t="s">
        <v>1004</v>
      </c>
      <c r="D195" s="17" t="s">
        <v>49</v>
      </c>
      <c r="E195" s="23" t="s">
        <v>1005</v>
      </c>
      <c r="F195" s="24" t="s">
        <v>117</v>
      </c>
      <c r="G195" s="25">
        <v>12</v>
      </c>
      <c r="H195" s="48"/>
      <c r="I195" s="25">
        <f>ROUND(ROUND(H195,1)*ROUND(G195,1),1)</f>
        <v>0</v>
      </c>
      <c r="O195">
        <f>(I195*21)/100</f>
        <v>0</v>
      </c>
      <c r="P195" t="s">
        <v>27</v>
      </c>
    </row>
    <row r="196" spans="1:16" ht="12.75" customHeight="1" x14ac:dyDescent="0.2">
      <c r="A196" s="26" t="s">
        <v>52</v>
      </c>
      <c r="E196" s="27" t="s">
        <v>1006</v>
      </c>
      <c r="H196" s="49"/>
    </row>
    <row r="197" spans="1:16" ht="12.75" customHeight="1" x14ac:dyDescent="0.2">
      <c r="A197" s="30" t="s">
        <v>54</v>
      </c>
      <c r="E197" s="29" t="s">
        <v>49</v>
      </c>
      <c r="H197" s="49"/>
    </row>
    <row r="198" spans="1:16" ht="12.75" customHeight="1" x14ac:dyDescent="0.2">
      <c r="A198" s="17" t="s">
        <v>47</v>
      </c>
      <c r="B198" s="22" t="s">
        <v>322</v>
      </c>
      <c r="C198" s="22" t="s">
        <v>1007</v>
      </c>
      <c r="D198" s="17" t="s">
        <v>49</v>
      </c>
      <c r="E198" s="23" t="s">
        <v>1008</v>
      </c>
      <c r="F198" s="24" t="s">
        <v>117</v>
      </c>
      <c r="G198" s="25">
        <v>2</v>
      </c>
      <c r="H198" s="48"/>
      <c r="I198" s="25">
        <f>ROUND(ROUND(H198,1)*ROUND(G198,1),1)</f>
        <v>0</v>
      </c>
      <c r="O198">
        <f>(I198*21)/100</f>
        <v>0</v>
      </c>
      <c r="P198" t="s">
        <v>27</v>
      </c>
    </row>
    <row r="199" spans="1:16" ht="25.5" customHeight="1" x14ac:dyDescent="0.2">
      <c r="A199" s="26" t="s">
        <v>52</v>
      </c>
      <c r="E199" s="27" t="s">
        <v>1009</v>
      </c>
      <c r="H199" s="49"/>
    </row>
    <row r="200" spans="1:16" ht="12.75" customHeight="1" x14ac:dyDescent="0.2">
      <c r="A200" s="30" t="s">
        <v>54</v>
      </c>
      <c r="E200" s="29" t="s">
        <v>49</v>
      </c>
      <c r="H200" s="49"/>
    </row>
    <row r="201" spans="1:16" ht="12.75" customHeight="1" x14ac:dyDescent="0.2">
      <c r="A201" s="17" t="s">
        <v>292</v>
      </c>
      <c r="B201" s="22" t="s">
        <v>346</v>
      </c>
      <c r="C201" s="22" t="s">
        <v>1010</v>
      </c>
      <c r="D201" s="17" t="s">
        <v>49</v>
      </c>
      <c r="E201" s="23" t="s">
        <v>1011</v>
      </c>
      <c r="F201" s="24" t="s">
        <v>117</v>
      </c>
      <c r="G201" s="25">
        <v>2</v>
      </c>
      <c r="H201" s="48"/>
      <c r="I201" s="25">
        <f>ROUND(ROUND(H201,1)*ROUND(G201,1),1)</f>
        <v>0</v>
      </c>
      <c r="O201">
        <f>(I201*21)/100</f>
        <v>0</v>
      </c>
      <c r="P201" t="s">
        <v>27</v>
      </c>
    </row>
    <row r="202" spans="1:16" ht="12.75" customHeight="1" x14ac:dyDescent="0.2">
      <c r="A202" s="26" t="s">
        <v>52</v>
      </c>
      <c r="E202" s="27" t="s">
        <v>1012</v>
      </c>
      <c r="H202" s="49"/>
    </row>
    <row r="203" spans="1:16" ht="12.75" customHeight="1" x14ac:dyDescent="0.2">
      <c r="A203" s="30" t="s">
        <v>54</v>
      </c>
      <c r="E203" s="29" t="s">
        <v>49</v>
      </c>
      <c r="H203" s="49"/>
    </row>
    <row r="204" spans="1:16" ht="12.75" customHeight="1" x14ac:dyDescent="0.2">
      <c r="A204" s="17" t="s">
        <v>47</v>
      </c>
      <c r="B204" s="22" t="s">
        <v>350</v>
      </c>
      <c r="C204" s="22" t="s">
        <v>1013</v>
      </c>
      <c r="D204" s="17" t="s">
        <v>49</v>
      </c>
      <c r="E204" s="23" t="s">
        <v>1014</v>
      </c>
      <c r="F204" s="24" t="s">
        <v>117</v>
      </c>
      <c r="G204" s="25">
        <v>1</v>
      </c>
      <c r="H204" s="48"/>
      <c r="I204" s="25">
        <f>ROUND(ROUND(H204,1)*ROUND(G204,1),1)</f>
        <v>0</v>
      </c>
      <c r="O204">
        <f>(I204*21)/100</f>
        <v>0</v>
      </c>
      <c r="P204" t="s">
        <v>27</v>
      </c>
    </row>
    <row r="205" spans="1:16" ht="25.5" customHeight="1" x14ac:dyDescent="0.2">
      <c r="A205" s="26" t="s">
        <v>52</v>
      </c>
      <c r="E205" s="27" t="s">
        <v>1015</v>
      </c>
      <c r="H205" s="49"/>
    </row>
    <row r="206" spans="1:16" ht="12.75" customHeight="1" x14ac:dyDescent="0.2">
      <c r="A206" s="30" t="s">
        <v>54</v>
      </c>
      <c r="E206" s="29" t="s">
        <v>49</v>
      </c>
      <c r="H206" s="49"/>
    </row>
    <row r="207" spans="1:16" ht="12.75" customHeight="1" x14ac:dyDescent="0.2">
      <c r="A207" s="17" t="s">
        <v>292</v>
      </c>
      <c r="B207" s="22" t="s">
        <v>355</v>
      </c>
      <c r="C207" s="22" t="s">
        <v>1016</v>
      </c>
      <c r="D207" s="17" t="s">
        <v>49</v>
      </c>
      <c r="E207" s="23" t="s">
        <v>1017</v>
      </c>
      <c r="F207" s="24" t="s">
        <v>117</v>
      </c>
      <c r="G207" s="25">
        <v>1</v>
      </c>
      <c r="H207" s="48"/>
      <c r="I207" s="25">
        <f>ROUND(ROUND(H207,1)*ROUND(G207,1),1)</f>
        <v>0</v>
      </c>
      <c r="O207">
        <f>(I207*21)/100</f>
        <v>0</v>
      </c>
      <c r="P207" t="s">
        <v>27</v>
      </c>
    </row>
    <row r="208" spans="1:16" ht="12.75" customHeight="1" x14ac:dyDescent="0.2">
      <c r="A208" s="26" t="s">
        <v>52</v>
      </c>
      <c r="E208" s="27" t="s">
        <v>1018</v>
      </c>
      <c r="H208" s="49"/>
    </row>
    <row r="209" spans="1:16" ht="12.75" customHeight="1" x14ac:dyDescent="0.2">
      <c r="A209" s="30" t="s">
        <v>54</v>
      </c>
      <c r="E209" s="29" t="s">
        <v>49</v>
      </c>
      <c r="H209" s="49"/>
    </row>
    <row r="210" spans="1:16" ht="12.75" customHeight="1" x14ac:dyDescent="0.2">
      <c r="A210" s="17" t="s">
        <v>47</v>
      </c>
      <c r="B210" s="22" t="s">
        <v>360</v>
      </c>
      <c r="C210" s="22" t="s">
        <v>1019</v>
      </c>
      <c r="D210" s="17" t="s">
        <v>49</v>
      </c>
      <c r="E210" s="23" t="s">
        <v>1020</v>
      </c>
      <c r="F210" s="24" t="s">
        <v>117</v>
      </c>
      <c r="G210" s="25">
        <v>12</v>
      </c>
      <c r="H210" s="48"/>
      <c r="I210" s="25">
        <f>ROUND(ROUND(H210,1)*ROUND(G210,1),1)</f>
        <v>0</v>
      </c>
      <c r="O210">
        <f>(I210*21)/100</f>
        <v>0</v>
      </c>
      <c r="P210" t="s">
        <v>27</v>
      </c>
    </row>
    <row r="211" spans="1:16" ht="25.5" customHeight="1" x14ac:dyDescent="0.2">
      <c r="A211" s="26" t="s">
        <v>52</v>
      </c>
      <c r="E211" s="27" t="s">
        <v>1021</v>
      </c>
      <c r="H211" s="49"/>
    </row>
    <row r="212" spans="1:16" ht="12.75" customHeight="1" x14ac:dyDescent="0.2">
      <c r="A212" s="30" t="s">
        <v>54</v>
      </c>
      <c r="E212" s="29" t="s">
        <v>49</v>
      </c>
      <c r="H212" s="49"/>
    </row>
    <row r="213" spans="1:16" ht="12.75" customHeight="1" x14ac:dyDescent="0.2">
      <c r="A213" s="17" t="s">
        <v>292</v>
      </c>
      <c r="B213" s="22" t="s">
        <v>364</v>
      </c>
      <c r="C213" s="22" t="s">
        <v>1022</v>
      </c>
      <c r="D213" s="17" t="s">
        <v>49</v>
      </c>
      <c r="E213" s="23" t="s">
        <v>1023</v>
      </c>
      <c r="F213" s="24" t="s">
        <v>117</v>
      </c>
      <c r="G213" s="25">
        <v>12</v>
      </c>
      <c r="H213" s="48"/>
      <c r="I213" s="25">
        <f>ROUND(ROUND(H213,1)*ROUND(G213,1),1)</f>
        <v>0</v>
      </c>
      <c r="O213">
        <f>(I213*21)/100</f>
        <v>0</v>
      </c>
      <c r="P213" t="s">
        <v>27</v>
      </c>
    </row>
    <row r="214" spans="1:16" ht="12.75" customHeight="1" x14ac:dyDescent="0.2">
      <c r="A214" s="26" t="s">
        <v>52</v>
      </c>
      <c r="E214" s="27" t="s">
        <v>1024</v>
      </c>
      <c r="H214" s="49"/>
    </row>
    <row r="215" spans="1:16" ht="12.75" customHeight="1" x14ac:dyDescent="0.2">
      <c r="A215" s="30" t="s">
        <v>54</v>
      </c>
      <c r="E215" s="29" t="s">
        <v>49</v>
      </c>
      <c r="H215" s="49"/>
    </row>
    <row r="216" spans="1:16" ht="12.75" customHeight="1" x14ac:dyDescent="0.2">
      <c r="A216" s="17" t="s">
        <v>47</v>
      </c>
      <c r="B216" s="22" t="s">
        <v>370</v>
      </c>
      <c r="C216" s="22" t="s">
        <v>1025</v>
      </c>
      <c r="D216" s="17" t="s">
        <v>49</v>
      </c>
      <c r="E216" s="23" t="s">
        <v>1026</v>
      </c>
      <c r="F216" s="24" t="s">
        <v>183</v>
      </c>
      <c r="G216" s="25">
        <v>147</v>
      </c>
      <c r="H216" s="48"/>
      <c r="I216" s="25">
        <f>ROUND(ROUND(H216,1)*ROUND(G216,1),1)</f>
        <v>0</v>
      </c>
      <c r="O216">
        <f>(I216*21)/100</f>
        <v>0</v>
      </c>
      <c r="P216" t="s">
        <v>27</v>
      </c>
    </row>
    <row r="217" spans="1:16" ht="12.75" customHeight="1" x14ac:dyDescent="0.2">
      <c r="A217" s="26" t="s">
        <v>52</v>
      </c>
      <c r="E217" s="27" t="s">
        <v>1027</v>
      </c>
      <c r="H217" s="49"/>
    </row>
    <row r="218" spans="1:16" ht="12.75" customHeight="1" x14ac:dyDescent="0.2">
      <c r="A218" s="30" t="s">
        <v>54</v>
      </c>
      <c r="E218" s="29" t="s">
        <v>1104</v>
      </c>
      <c r="H218" s="49"/>
    </row>
    <row r="219" spans="1:16" ht="12.75" customHeight="1" x14ac:dyDescent="0.2">
      <c r="A219" s="17" t="s">
        <v>47</v>
      </c>
      <c r="B219" s="22" t="s">
        <v>374</v>
      </c>
      <c r="C219" s="22" t="s">
        <v>1029</v>
      </c>
      <c r="D219" s="17" t="s">
        <v>49</v>
      </c>
      <c r="E219" s="23" t="s">
        <v>1030</v>
      </c>
      <c r="F219" s="24" t="s">
        <v>183</v>
      </c>
      <c r="G219" s="25">
        <v>100</v>
      </c>
      <c r="H219" s="48"/>
      <c r="I219" s="25">
        <f>ROUND(ROUND(H219,1)*ROUND(G219,1),1)</f>
        <v>0</v>
      </c>
      <c r="O219">
        <f>(I219*21)/100</f>
        <v>0</v>
      </c>
      <c r="P219" t="s">
        <v>27</v>
      </c>
    </row>
    <row r="220" spans="1:16" ht="12.75" customHeight="1" x14ac:dyDescent="0.2">
      <c r="A220" s="26" t="s">
        <v>52</v>
      </c>
      <c r="E220" s="27" t="s">
        <v>1031</v>
      </c>
      <c r="H220" s="49"/>
    </row>
    <row r="221" spans="1:16" ht="12.75" customHeight="1" x14ac:dyDescent="0.2">
      <c r="A221" s="30" t="s">
        <v>54</v>
      </c>
      <c r="E221" s="29" t="s">
        <v>1105</v>
      </c>
      <c r="H221" s="49"/>
    </row>
    <row r="222" spans="1:16" ht="12.75" customHeight="1" x14ac:dyDescent="0.2">
      <c r="A222" s="17" t="s">
        <v>47</v>
      </c>
      <c r="B222" s="22" t="s">
        <v>379</v>
      </c>
      <c r="C222" s="22" t="s">
        <v>1033</v>
      </c>
      <c r="D222" s="17" t="s">
        <v>469</v>
      </c>
      <c r="E222" s="23" t="s">
        <v>1034</v>
      </c>
      <c r="F222" s="24" t="s">
        <v>183</v>
      </c>
      <c r="G222" s="25">
        <v>100</v>
      </c>
      <c r="H222" s="48"/>
      <c r="I222" s="25">
        <f>ROUND(ROUND(H222,1)*ROUND(G222,1),1)</f>
        <v>0</v>
      </c>
      <c r="O222">
        <f>(I222*21)/100</f>
        <v>0</v>
      </c>
      <c r="P222" t="s">
        <v>27</v>
      </c>
    </row>
    <row r="223" spans="1:16" ht="12.75" customHeight="1" x14ac:dyDescent="0.2">
      <c r="A223" s="26" t="s">
        <v>52</v>
      </c>
      <c r="E223" s="27" t="s">
        <v>1035</v>
      </c>
      <c r="H223" s="49"/>
    </row>
    <row r="224" spans="1:16" ht="12.75" customHeight="1" x14ac:dyDescent="0.2">
      <c r="A224" s="30" t="s">
        <v>54</v>
      </c>
      <c r="E224" s="29" t="s">
        <v>1106</v>
      </c>
      <c r="H224" s="49"/>
    </row>
    <row r="225" spans="1:16" ht="12.75" customHeight="1" x14ac:dyDescent="0.2">
      <c r="A225" s="17" t="s">
        <v>47</v>
      </c>
      <c r="B225" s="22" t="s">
        <v>383</v>
      </c>
      <c r="C225" s="22" t="s">
        <v>1036</v>
      </c>
      <c r="D225" s="17" t="s">
        <v>49</v>
      </c>
      <c r="E225" s="23" t="s">
        <v>1037</v>
      </c>
      <c r="F225" s="24" t="s">
        <v>183</v>
      </c>
      <c r="G225" s="25">
        <v>88</v>
      </c>
      <c r="H225" s="48"/>
      <c r="I225" s="25">
        <f>ROUND(ROUND(H225,1)*ROUND(G225,1),1)</f>
        <v>0</v>
      </c>
      <c r="O225">
        <f>(I225*21)/100</f>
        <v>0</v>
      </c>
      <c r="P225" t="s">
        <v>27</v>
      </c>
    </row>
    <row r="226" spans="1:16" ht="12.75" customHeight="1" x14ac:dyDescent="0.2">
      <c r="A226" s="26" t="s">
        <v>52</v>
      </c>
      <c r="E226" s="27" t="s">
        <v>1038</v>
      </c>
      <c r="H226" s="49"/>
    </row>
    <row r="227" spans="1:16" ht="12.75" customHeight="1" x14ac:dyDescent="0.2">
      <c r="A227" s="30" t="s">
        <v>54</v>
      </c>
      <c r="E227" s="29" t="s">
        <v>49</v>
      </c>
      <c r="H227" s="49"/>
    </row>
    <row r="228" spans="1:16" ht="12.75" customHeight="1" x14ac:dyDescent="0.2">
      <c r="A228" s="17" t="s">
        <v>47</v>
      </c>
      <c r="B228" s="22" t="s">
        <v>386</v>
      </c>
      <c r="C228" s="22" t="s">
        <v>1039</v>
      </c>
      <c r="D228" s="17" t="s">
        <v>49</v>
      </c>
      <c r="E228" s="23" t="s">
        <v>1040</v>
      </c>
      <c r="F228" s="24" t="s">
        <v>117</v>
      </c>
      <c r="G228" s="25">
        <v>12</v>
      </c>
      <c r="H228" s="48"/>
      <c r="I228" s="25">
        <f>ROUND(ROUND(H228,1)*ROUND(G228,1),1)</f>
        <v>0</v>
      </c>
      <c r="O228">
        <f>(I228*21)/100</f>
        <v>0</v>
      </c>
      <c r="P228" t="s">
        <v>27</v>
      </c>
    </row>
    <row r="229" spans="1:16" ht="25.5" customHeight="1" x14ac:dyDescent="0.2">
      <c r="A229" s="26" t="s">
        <v>52</v>
      </c>
      <c r="E229" s="27" t="s">
        <v>1041</v>
      </c>
      <c r="H229" s="49"/>
    </row>
    <row r="230" spans="1:16" ht="12.75" customHeight="1" x14ac:dyDescent="0.2">
      <c r="A230" s="30" t="s">
        <v>54</v>
      </c>
      <c r="E230" s="29" t="s">
        <v>49</v>
      </c>
      <c r="H230" s="49"/>
    </row>
    <row r="231" spans="1:16" ht="12.75" customHeight="1" x14ac:dyDescent="0.2">
      <c r="A231" s="17" t="s">
        <v>292</v>
      </c>
      <c r="B231" s="22" t="s">
        <v>391</v>
      </c>
      <c r="C231" s="22" t="s">
        <v>1042</v>
      </c>
      <c r="D231" s="17" t="s">
        <v>49</v>
      </c>
      <c r="E231" s="23" t="s">
        <v>1043</v>
      </c>
      <c r="F231" s="24" t="s">
        <v>117</v>
      </c>
      <c r="G231" s="25">
        <v>12</v>
      </c>
      <c r="H231" s="48"/>
      <c r="I231" s="25">
        <f>ROUND(ROUND(H231,1)*ROUND(G231,1),1)</f>
        <v>0</v>
      </c>
      <c r="O231">
        <f>(I231*21)/100</f>
        <v>0</v>
      </c>
      <c r="P231" t="s">
        <v>27</v>
      </c>
    </row>
    <row r="232" spans="1:16" ht="12.75" customHeight="1" x14ac:dyDescent="0.2">
      <c r="A232" s="26" t="s">
        <v>52</v>
      </c>
      <c r="E232" s="27" t="s">
        <v>1044</v>
      </c>
      <c r="H232" s="49"/>
    </row>
    <row r="233" spans="1:16" ht="12.75" customHeight="1" x14ac:dyDescent="0.2">
      <c r="A233" s="30" t="s">
        <v>54</v>
      </c>
      <c r="E233" s="29" t="s">
        <v>49</v>
      </c>
      <c r="H233" s="49"/>
    </row>
    <row r="234" spans="1:16" ht="12.75" customHeight="1" x14ac:dyDescent="0.2">
      <c r="A234" s="17" t="s">
        <v>47</v>
      </c>
      <c r="B234" s="22" t="s">
        <v>395</v>
      </c>
      <c r="C234" s="22" t="s">
        <v>1045</v>
      </c>
      <c r="D234" s="17" t="s">
        <v>49</v>
      </c>
      <c r="E234" s="23" t="s">
        <v>1046</v>
      </c>
      <c r="F234" s="24" t="s">
        <v>117</v>
      </c>
      <c r="G234" s="25">
        <v>2</v>
      </c>
      <c r="H234" s="48"/>
      <c r="I234" s="25">
        <f>ROUND(ROUND(H234,1)*ROUND(G234,1),1)</f>
        <v>0</v>
      </c>
      <c r="O234">
        <f>(I234*21)/100</f>
        <v>0</v>
      </c>
      <c r="P234" t="s">
        <v>27</v>
      </c>
    </row>
    <row r="235" spans="1:16" ht="25.5" customHeight="1" x14ac:dyDescent="0.2">
      <c r="A235" s="26" t="s">
        <v>52</v>
      </c>
      <c r="E235" s="27" t="s">
        <v>1047</v>
      </c>
      <c r="H235" s="49"/>
    </row>
    <row r="236" spans="1:16" ht="12.75" customHeight="1" x14ac:dyDescent="0.2">
      <c r="A236" s="30" t="s">
        <v>54</v>
      </c>
      <c r="E236" s="29" t="s">
        <v>49</v>
      </c>
      <c r="H236" s="49"/>
    </row>
    <row r="237" spans="1:16" ht="12.75" customHeight="1" x14ac:dyDescent="0.2">
      <c r="A237" s="17" t="s">
        <v>292</v>
      </c>
      <c r="B237" s="22" t="s">
        <v>401</v>
      </c>
      <c r="C237" s="22" t="s">
        <v>1048</v>
      </c>
      <c r="D237" s="17" t="s">
        <v>49</v>
      </c>
      <c r="E237" s="23" t="s">
        <v>1049</v>
      </c>
      <c r="F237" s="24" t="s">
        <v>117</v>
      </c>
      <c r="G237" s="25">
        <v>2</v>
      </c>
      <c r="H237" s="48"/>
      <c r="I237" s="25">
        <f>ROUND(ROUND(H237,1)*ROUND(G237,1),1)</f>
        <v>0</v>
      </c>
      <c r="O237">
        <f>(I237*21)/100</f>
        <v>0</v>
      </c>
      <c r="P237" t="s">
        <v>27</v>
      </c>
    </row>
    <row r="238" spans="1:16" ht="12.75" customHeight="1" x14ac:dyDescent="0.2">
      <c r="A238" s="26" t="s">
        <v>52</v>
      </c>
      <c r="E238" s="27" t="s">
        <v>1050</v>
      </c>
      <c r="H238" s="49"/>
    </row>
    <row r="239" spans="1:16" ht="12.75" customHeight="1" x14ac:dyDescent="0.2">
      <c r="A239" s="30" t="s">
        <v>54</v>
      </c>
      <c r="E239" s="29" t="s">
        <v>49</v>
      </c>
      <c r="H239" s="49"/>
    </row>
    <row r="240" spans="1:16" ht="12.75" customHeight="1" x14ac:dyDescent="0.2">
      <c r="A240" s="17" t="s">
        <v>47</v>
      </c>
      <c r="B240" s="22" t="s">
        <v>411</v>
      </c>
      <c r="C240" s="22" t="s">
        <v>1051</v>
      </c>
      <c r="D240" s="17" t="s">
        <v>49</v>
      </c>
      <c r="E240" s="23" t="s">
        <v>1052</v>
      </c>
      <c r="F240" s="24" t="s">
        <v>117</v>
      </c>
      <c r="G240" s="25">
        <v>1</v>
      </c>
      <c r="H240" s="48"/>
      <c r="I240" s="25">
        <f>ROUND(ROUND(H240,1)*ROUND(G240,1),1)</f>
        <v>0</v>
      </c>
      <c r="O240">
        <f>(I240*21)/100</f>
        <v>0</v>
      </c>
      <c r="P240" t="s">
        <v>27</v>
      </c>
    </row>
    <row r="241" spans="1:16" ht="25.5" customHeight="1" x14ac:dyDescent="0.2">
      <c r="A241" s="26" t="s">
        <v>52</v>
      </c>
      <c r="E241" s="27" t="s">
        <v>1053</v>
      </c>
      <c r="H241" s="49"/>
    </row>
    <row r="242" spans="1:16" ht="12.75" customHeight="1" x14ac:dyDescent="0.2">
      <c r="A242" s="30" t="s">
        <v>54</v>
      </c>
      <c r="E242" s="29" t="s">
        <v>49</v>
      </c>
      <c r="H242" s="49"/>
    </row>
    <row r="243" spans="1:16" ht="12.75" customHeight="1" x14ac:dyDescent="0.2">
      <c r="A243" s="17" t="s">
        <v>292</v>
      </c>
      <c r="B243" s="22" t="s">
        <v>415</v>
      </c>
      <c r="C243" s="22" t="s">
        <v>1054</v>
      </c>
      <c r="D243" s="17" t="s">
        <v>49</v>
      </c>
      <c r="E243" s="23" t="s">
        <v>1055</v>
      </c>
      <c r="F243" s="24" t="s">
        <v>117</v>
      </c>
      <c r="G243" s="25">
        <v>1</v>
      </c>
      <c r="H243" s="48"/>
      <c r="I243" s="25">
        <f>ROUND(ROUND(H243,1)*ROUND(G243,1),1)</f>
        <v>0</v>
      </c>
      <c r="O243">
        <f>(I243*21)/100</f>
        <v>0</v>
      </c>
      <c r="P243" t="s">
        <v>27</v>
      </c>
    </row>
    <row r="244" spans="1:16" ht="12.75" customHeight="1" x14ac:dyDescent="0.2">
      <c r="A244" s="26" t="s">
        <v>52</v>
      </c>
      <c r="E244" s="27" t="s">
        <v>1056</v>
      </c>
      <c r="H244" s="49"/>
    </row>
    <row r="245" spans="1:16" ht="12.75" customHeight="1" x14ac:dyDescent="0.2">
      <c r="A245" s="30" t="s">
        <v>54</v>
      </c>
      <c r="E245" s="29" t="s">
        <v>49</v>
      </c>
      <c r="H245" s="49"/>
    </row>
    <row r="246" spans="1:16" ht="12.75" customHeight="1" x14ac:dyDescent="0.2">
      <c r="A246" s="17" t="s">
        <v>47</v>
      </c>
      <c r="B246" s="22" t="s">
        <v>419</v>
      </c>
      <c r="C246" s="22" t="s">
        <v>558</v>
      </c>
      <c r="D246" s="17" t="s">
        <v>49</v>
      </c>
      <c r="E246" s="23" t="s">
        <v>559</v>
      </c>
      <c r="F246" s="24" t="s">
        <v>183</v>
      </c>
      <c r="G246" s="25">
        <v>100</v>
      </c>
      <c r="H246" s="48"/>
      <c r="I246" s="25">
        <f>ROUND(ROUND(H246,1)*ROUND(G246,1),1)</f>
        <v>0</v>
      </c>
      <c r="O246">
        <f>(I246*21)/100</f>
        <v>0</v>
      </c>
      <c r="P246" t="s">
        <v>27</v>
      </c>
    </row>
    <row r="247" spans="1:16" ht="25.5" customHeight="1" x14ac:dyDescent="0.2">
      <c r="A247" s="26" t="s">
        <v>52</v>
      </c>
      <c r="E247" s="27" t="s">
        <v>1057</v>
      </c>
      <c r="H247" s="49"/>
    </row>
    <row r="248" spans="1:16" ht="12.75" customHeight="1" x14ac:dyDescent="0.2">
      <c r="A248" s="30" t="s">
        <v>54</v>
      </c>
      <c r="E248" s="29" t="s">
        <v>1106</v>
      </c>
      <c r="H248" s="49"/>
    </row>
    <row r="249" spans="1:16" ht="12.75" customHeight="1" x14ac:dyDescent="0.2">
      <c r="A249" s="17" t="s">
        <v>47</v>
      </c>
      <c r="B249" s="22" t="s">
        <v>463</v>
      </c>
      <c r="C249" s="22" t="s">
        <v>1059</v>
      </c>
      <c r="D249" s="17" t="s">
        <v>49</v>
      </c>
      <c r="E249" s="23" t="s">
        <v>1060</v>
      </c>
      <c r="F249" s="24" t="s">
        <v>51</v>
      </c>
      <c r="G249" s="25">
        <v>1</v>
      </c>
      <c r="H249" s="48"/>
      <c r="I249" s="25">
        <f>ROUND(ROUND(H249,1)*ROUND(G249,1),1)</f>
        <v>0</v>
      </c>
      <c r="O249">
        <f>(I249*21)/100</f>
        <v>0</v>
      </c>
      <c r="P249" t="s">
        <v>27</v>
      </c>
    </row>
    <row r="250" spans="1:16" ht="12.75" customHeight="1" x14ac:dyDescent="0.2">
      <c r="A250" s="26" t="s">
        <v>52</v>
      </c>
      <c r="E250" s="27" t="s">
        <v>1061</v>
      </c>
      <c r="H250" s="49"/>
    </row>
    <row r="251" spans="1:16" ht="12.75" customHeight="1" x14ac:dyDescent="0.2">
      <c r="A251" s="28" t="s">
        <v>54</v>
      </c>
      <c r="E251" s="29" t="s">
        <v>49</v>
      </c>
      <c r="H251" s="49"/>
    </row>
    <row r="252" spans="1:16" ht="12.75" customHeight="1" x14ac:dyDescent="0.2">
      <c r="A252" s="5" t="s">
        <v>45</v>
      </c>
      <c r="B252" s="5"/>
      <c r="C252" s="32" t="s">
        <v>42</v>
      </c>
      <c r="D252" s="5"/>
      <c r="E252" s="20" t="s">
        <v>561</v>
      </c>
      <c r="F252" s="5"/>
      <c r="G252" s="5"/>
      <c r="H252" s="50"/>
      <c r="I252" s="33">
        <f>0+I253+I256+I259+I262+I265+I268</f>
        <v>0</v>
      </c>
    </row>
    <row r="253" spans="1:16" ht="12.75" customHeight="1" x14ac:dyDescent="0.2">
      <c r="A253" s="17" t="s">
        <v>47</v>
      </c>
      <c r="B253" s="22" t="s">
        <v>422</v>
      </c>
      <c r="C253" s="22" t="s">
        <v>1063</v>
      </c>
      <c r="D253" s="17" t="s">
        <v>49</v>
      </c>
      <c r="E253" s="23" t="s">
        <v>1064</v>
      </c>
      <c r="F253" s="24" t="s">
        <v>183</v>
      </c>
      <c r="G253" s="25">
        <v>100</v>
      </c>
      <c r="H253" s="48"/>
      <c r="I253" s="25">
        <f>ROUND(ROUND(H253,1)*ROUND(G253,1),1)</f>
        <v>0</v>
      </c>
      <c r="O253">
        <f>(I253*21)/100</f>
        <v>0</v>
      </c>
      <c r="P253" t="s">
        <v>27</v>
      </c>
    </row>
    <row r="254" spans="1:16" ht="12.75" customHeight="1" x14ac:dyDescent="0.2">
      <c r="A254" s="26" t="s">
        <v>52</v>
      </c>
      <c r="E254" s="27" t="s">
        <v>1065</v>
      </c>
      <c r="H254" s="49"/>
    </row>
    <row r="255" spans="1:16" ht="12.75" customHeight="1" x14ac:dyDescent="0.2">
      <c r="A255" s="30" t="s">
        <v>54</v>
      </c>
      <c r="E255" s="29" t="s">
        <v>1107</v>
      </c>
      <c r="H255" s="49"/>
    </row>
    <row r="256" spans="1:16" ht="12.75" customHeight="1" x14ac:dyDescent="0.2">
      <c r="A256" s="17" t="s">
        <v>47</v>
      </c>
      <c r="B256" s="22" t="s">
        <v>425</v>
      </c>
      <c r="C256" s="22" t="s">
        <v>577</v>
      </c>
      <c r="D256" s="17" t="s">
        <v>49</v>
      </c>
      <c r="E256" s="23" t="s">
        <v>578</v>
      </c>
      <c r="F256" s="24" t="s">
        <v>275</v>
      </c>
      <c r="G256" s="25">
        <v>60</v>
      </c>
      <c r="H256" s="48"/>
      <c r="I256" s="25">
        <f>ROUND(ROUND(H256,1)*ROUND(G256,1),1)</f>
        <v>0</v>
      </c>
      <c r="O256">
        <f>(I256*21)/100</f>
        <v>0</v>
      </c>
      <c r="P256" t="s">
        <v>27</v>
      </c>
    </row>
    <row r="257" spans="1:16" ht="12.75" customHeight="1" x14ac:dyDescent="0.2">
      <c r="A257" s="26" t="s">
        <v>52</v>
      </c>
      <c r="E257" s="27" t="s">
        <v>579</v>
      </c>
      <c r="H257" s="49"/>
    </row>
    <row r="258" spans="1:16" ht="12.75" customHeight="1" x14ac:dyDescent="0.2">
      <c r="A258" s="30" t="s">
        <v>54</v>
      </c>
      <c r="E258" s="29" t="s">
        <v>49</v>
      </c>
      <c r="H258" s="49"/>
    </row>
    <row r="259" spans="1:16" ht="12.75" customHeight="1" x14ac:dyDescent="0.2">
      <c r="A259" s="17" t="s">
        <v>47</v>
      </c>
      <c r="B259" s="22" t="s">
        <v>429</v>
      </c>
      <c r="C259" s="22" t="s">
        <v>586</v>
      </c>
      <c r="D259" s="17" t="s">
        <v>49</v>
      </c>
      <c r="E259" s="23" t="s">
        <v>587</v>
      </c>
      <c r="F259" s="24" t="s">
        <v>275</v>
      </c>
      <c r="G259" s="25">
        <v>56.3</v>
      </c>
      <c r="H259" s="48"/>
      <c r="I259" s="25">
        <f>ROUND(ROUND(H259,1)*ROUND(G259,1),1)</f>
        <v>0</v>
      </c>
      <c r="O259">
        <f>(I259*21)/100</f>
        <v>0</v>
      </c>
      <c r="P259" t="s">
        <v>27</v>
      </c>
    </row>
    <row r="260" spans="1:16" ht="12.75" customHeight="1" x14ac:dyDescent="0.2">
      <c r="A260" s="26" t="s">
        <v>52</v>
      </c>
      <c r="E260" s="27" t="s">
        <v>588</v>
      </c>
      <c r="H260" s="49"/>
    </row>
    <row r="261" spans="1:16" ht="12.75" customHeight="1" x14ac:dyDescent="0.2">
      <c r="A261" s="30" t="s">
        <v>54</v>
      </c>
      <c r="E261" s="29" t="s">
        <v>1108</v>
      </c>
      <c r="H261" s="49"/>
    </row>
    <row r="262" spans="1:16" ht="12.75" customHeight="1" x14ac:dyDescent="0.2">
      <c r="A262" s="17" t="s">
        <v>47</v>
      </c>
      <c r="B262" s="22" t="s">
        <v>433</v>
      </c>
      <c r="C262" s="22" t="s">
        <v>1069</v>
      </c>
      <c r="D262" s="17" t="s">
        <v>49</v>
      </c>
      <c r="E262" s="23" t="s">
        <v>1070</v>
      </c>
      <c r="F262" s="24" t="s">
        <v>275</v>
      </c>
      <c r="G262" s="25">
        <v>2.0178919999999998</v>
      </c>
      <c r="H262" s="48"/>
      <c r="I262" s="25">
        <f>ROUND(ROUND(H262,1)*ROUND(G262,1),1)</f>
        <v>0</v>
      </c>
      <c r="O262">
        <f>(I262*21)/100</f>
        <v>0</v>
      </c>
      <c r="P262" t="s">
        <v>27</v>
      </c>
    </row>
    <row r="263" spans="1:16" ht="12.75" customHeight="1" x14ac:dyDescent="0.2">
      <c r="A263" s="26" t="s">
        <v>52</v>
      </c>
      <c r="E263" s="27" t="s">
        <v>49</v>
      </c>
      <c r="H263" s="49"/>
    </row>
    <row r="264" spans="1:16" ht="12.75" customHeight="1" x14ac:dyDescent="0.2">
      <c r="A264" s="30" t="s">
        <v>54</v>
      </c>
      <c r="E264" s="29" t="s">
        <v>49</v>
      </c>
      <c r="H264" s="49"/>
    </row>
    <row r="265" spans="1:16" ht="12.75" customHeight="1" x14ac:dyDescent="0.2">
      <c r="A265" s="17" t="s">
        <v>47</v>
      </c>
      <c r="B265" s="22" t="s">
        <v>467</v>
      </c>
      <c r="C265" s="22" t="s">
        <v>594</v>
      </c>
      <c r="D265" s="17" t="s">
        <v>49</v>
      </c>
      <c r="E265" s="23" t="s">
        <v>595</v>
      </c>
      <c r="F265" s="24" t="s">
        <v>275</v>
      </c>
      <c r="G265" s="25">
        <v>59.987000000000002</v>
      </c>
      <c r="H265" s="48"/>
      <c r="I265" s="25">
        <f>ROUND(ROUND(H265,1)*ROUND(G265,1),1)</f>
        <v>0</v>
      </c>
      <c r="O265">
        <f>(I265*21)/100</f>
        <v>0</v>
      </c>
      <c r="P265" t="s">
        <v>27</v>
      </c>
    </row>
    <row r="266" spans="1:16" ht="12.75" customHeight="1" x14ac:dyDescent="0.2">
      <c r="A266" s="26" t="s">
        <v>52</v>
      </c>
      <c r="E266" s="27" t="s">
        <v>596</v>
      </c>
      <c r="H266" s="49"/>
    </row>
    <row r="267" spans="1:16" ht="12.75" customHeight="1" x14ac:dyDescent="0.2">
      <c r="A267" s="30" t="s">
        <v>54</v>
      </c>
      <c r="E267" s="29" t="s">
        <v>49</v>
      </c>
      <c r="H267" s="49"/>
    </row>
    <row r="268" spans="1:16" ht="12.75" customHeight="1" x14ac:dyDescent="0.2">
      <c r="A268" s="17" t="s">
        <v>47</v>
      </c>
      <c r="B268" s="22" t="s">
        <v>473</v>
      </c>
      <c r="C268" s="22" t="s">
        <v>598</v>
      </c>
      <c r="D268" s="17" t="s">
        <v>49</v>
      </c>
      <c r="E268" s="23" t="s">
        <v>595</v>
      </c>
      <c r="F268" s="24" t="s">
        <v>275</v>
      </c>
      <c r="G268" s="25">
        <v>60</v>
      </c>
      <c r="H268" s="48"/>
      <c r="I268" s="25">
        <f>ROUND(ROUND(H268,1)*ROUND(G268,1),1)</f>
        <v>0</v>
      </c>
      <c r="O268">
        <f>(I268*21)/100</f>
        <v>0</v>
      </c>
      <c r="P268" t="s">
        <v>27</v>
      </c>
    </row>
    <row r="269" spans="1:16" ht="12.75" customHeight="1" x14ac:dyDescent="0.2">
      <c r="A269" s="26" t="s">
        <v>52</v>
      </c>
      <c r="E269" s="27" t="s">
        <v>599</v>
      </c>
      <c r="H269" s="49"/>
    </row>
    <row r="270" spans="1:16" ht="12.75" customHeight="1" x14ac:dyDescent="0.2">
      <c r="A270" s="28" t="s">
        <v>54</v>
      </c>
      <c r="E270" s="29" t="s">
        <v>49</v>
      </c>
      <c r="H270" s="49"/>
    </row>
  </sheetData>
  <sheetProtection algorithmName="SHA-512" hashValue="w4tQHMSI/pFQ4ysQbQFYkppnrN+xyHVpyrMbMpGjjfhHsFsVCYOlBClEyba7rZPayMi/gD/j3CbAueLePBrEIg==" saltValue="QTL7EDQP9XmYFCsBpgAHzg==" spinCount="100000" sheet="1" objects="1" scenarios="1"/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P267"/>
  <sheetViews>
    <sheetView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6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P2" t="s">
        <v>26</v>
      </c>
    </row>
    <row r="3" spans="1:16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1109</v>
      </c>
      <c r="I3" s="31">
        <f>0+I10+I119+I129+I136+I152+I249</f>
        <v>0</v>
      </c>
      <c r="O3" t="s">
        <v>22</v>
      </c>
      <c r="P3" t="s">
        <v>25</v>
      </c>
    </row>
    <row r="4" spans="1:16" ht="15" customHeight="1" x14ac:dyDescent="0.2">
      <c r="A4" t="s">
        <v>16</v>
      </c>
      <c r="B4" s="10" t="s">
        <v>17</v>
      </c>
      <c r="C4" s="43" t="s">
        <v>228</v>
      </c>
      <c r="D4" s="38"/>
      <c r="E4" s="11" t="s">
        <v>854</v>
      </c>
      <c r="F4" s="1"/>
      <c r="G4" s="1"/>
      <c r="H4" s="9"/>
      <c r="I4" s="9"/>
      <c r="O4" t="s">
        <v>23</v>
      </c>
      <c r="P4" t="s">
        <v>25</v>
      </c>
    </row>
    <row r="5" spans="1:16" ht="12.75" customHeight="1" x14ac:dyDescent="0.2">
      <c r="A5" t="s">
        <v>20</v>
      </c>
      <c r="B5" s="10" t="s">
        <v>17</v>
      </c>
      <c r="C5" s="43" t="s">
        <v>855</v>
      </c>
      <c r="D5" s="38"/>
      <c r="E5" s="11" t="s">
        <v>856</v>
      </c>
      <c r="F5" s="1"/>
      <c r="G5" s="1"/>
      <c r="H5" s="1"/>
      <c r="I5" s="1"/>
      <c r="O5" t="s">
        <v>24</v>
      </c>
      <c r="P5" t="s">
        <v>27</v>
      </c>
    </row>
    <row r="6" spans="1:16" ht="12.75" customHeight="1" x14ac:dyDescent="0.2">
      <c r="A6" t="s">
        <v>105</v>
      </c>
      <c r="B6" s="13" t="s">
        <v>21</v>
      </c>
      <c r="C6" s="44" t="s">
        <v>1109</v>
      </c>
      <c r="D6" s="45"/>
      <c r="E6" s="14" t="s">
        <v>1110</v>
      </c>
      <c r="F6" s="5"/>
      <c r="G6" s="5"/>
      <c r="H6" s="5"/>
      <c r="I6" s="5"/>
    </row>
    <row r="7" spans="1:16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6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6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6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0+I11+I14+I17+I20+I23+I26+I29+I32+I35+I38+I41+I44+I47+I50+I53+I56+I59+I62+I65+I68+I71+I74+I77+I80+I83+I86+I89+I92+I95+I98+I101+I104+I107+I110+I113+I116</f>
        <v>0</v>
      </c>
    </row>
    <row r="11" spans="1:16" ht="12.75" customHeight="1" x14ac:dyDescent="0.2">
      <c r="A11" s="17" t="s">
        <v>47</v>
      </c>
      <c r="B11" s="22" t="s">
        <v>25</v>
      </c>
      <c r="C11" s="22" t="s">
        <v>157</v>
      </c>
      <c r="D11" s="17" t="s">
        <v>49</v>
      </c>
      <c r="E11" s="23" t="s">
        <v>158</v>
      </c>
      <c r="F11" s="24" t="s">
        <v>110</v>
      </c>
      <c r="G11" s="25">
        <v>145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6" ht="25.5" customHeight="1" x14ac:dyDescent="0.2">
      <c r="A12" s="26" t="s">
        <v>52</v>
      </c>
      <c r="E12" s="27" t="s">
        <v>861</v>
      </c>
      <c r="H12" s="49"/>
    </row>
    <row r="13" spans="1:16" ht="12.75" customHeight="1" x14ac:dyDescent="0.2">
      <c r="A13" s="30" t="s">
        <v>54</v>
      </c>
      <c r="E13" s="29" t="s">
        <v>1111</v>
      </c>
      <c r="H13" s="49"/>
    </row>
    <row r="14" spans="1:16" ht="12.75" customHeight="1" x14ac:dyDescent="0.2">
      <c r="A14" s="17" t="s">
        <v>47</v>
      </c>
      <c r="B14" s="22" t="s">
        <v>27</v>
      </c>
      <c r="C14" s="22" t="s">
        <v>668</v>
      </c>
      <c r="D14" s="17" t="s">
        <v>49</v>
      </c>
      <c r="E14" s="23" t="s">
        <v>669</v>
      </c>
      <c r="F14" s="24" t="s">
        <v>110</v>
      </c>
      <c r="G14" s="25">
        <v>111.3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6" ht="25.5" customHeight="1" x14ac:dyDescent="0.2">
      <c r="A15" s="26" t="s">
        <v>52</v>
      </c>
      <c r="E15" s="27" t="s">
        <v>863</v>
      </c>
      <c r="H15" s="49"/>
    </row>
    <row r="16" spans="1:16" ht="12.75" customHeight="1" x14ac:dyDescent="0.2">
      <c r="A16" s="30" t="s">
        <v>54</v>
      </c>
      <c r="E16" s="29" t="s">
        <v>1112</v>
      </c>
      <c r="H16" s="49"/>
    </row>
    <row r="17" spans="1:16" ht="12.75" customHeight="1" x14ac:dyDescent="0.2">
      <c r="A17" s="17" t="s">
        <v>47</v>
      </c>
      <c r="B17" s="22" t="s">
        <v>26</v>
      </c>
      <c r="C17" s="22" t="s">
        <v>172</v>
      </c>
      <c r="D17" s="17" t="s">
        <v>49</v>
      </c>
      <c r="E17" s="23" t="s">
        <v>173</v>
      </c>
      <c r="F17" s="24" t="s">
        <v>174</v>
      </c>
      <c r="G17" s="25">
        <v>10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6" ht="12.75" customHeight="1" x14ac:dyDescent="0.2">
      <c r="A18" s="26" t="s">
        <v>52</v>
      </c>
      <c r="E18" s="27" t="s">
        <v>175</v>
      </c>
      <c r="H18" s="49"/>
    </row>
    <row r="19" spans="1:16" ht="12.75" customHeight="1" x14ac:dyDescent="0.2">
      <c r="A19" s="30" t="s">
        <v>54</v>
      </c>
      <c r="E19" s="29" t="s">
        <v>49</v>
      </c>
      <c r="H19" s="49"/>
    </row>
    <row r="20" spans="1:16" ht="12.75" customHeight="1" x14ac:dyDescent="0.2">
      <c r="A20" s="17" t="s">
        <v>47</v>
      </c>
      <c r="B20" s="22" t="s">
        <v>35</v>
      </c>
      <c r="C20" s="22" t="s">
        <v>177</v>
      </c>
      <c r="D20" s="17" t="s">
        <v>49</v>
      </c>
      <c r="E20" s="23" t="s">
        <v>178</v>
      </c>
      <c r="F20" s="24" t="s">
        <v>179</v>
      </c>
      <c r="G20" s="25">
        <v>10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6" ht="12.75" customHeight="1" x14ac:dyDescent="0.2">
      <c r="A21" s="26" t="s">
        <v>52</v>
      </c>
      <c r="E21" s="27" t="s">
        <v>175</v>
      </c>
      <c r="H21" s="49"/>
    </row>
    <row r="22" spans="1:16" ht="12.75" customHeight="1" x14ac:dyDescent="0.2">
      <c r="A22" s="30" t="s">
        <v>54</v>
      </c>
      <c r="E22" s="29" t="s">
        <v>49</v>
      </c>
      <c r="H22" s="49"/>
    </row>
    <row r="23" spans="1:16" ht="12.75" customHeight="1" x14ac:dyDescent="0.2">
      <c r="A23" s="17" t="s">
        <v>47</v>
      </c>
      <c r="B23" s="22" t="s">
        <v>37</v>
      </c>
      <c r="C23" s="22" t="s">
        <v>187</v>
      </c>
      <c r="D23" s="17" t="s">
        <v>49</v>
      </c>
      <c r="E23" s="23" t="s">
        <v>188</v>
      </c>
      <c r="F23" s="24" t="s">
        <v>189</v>
      </c>
      <c r="G23" s="25">
        <v>18.5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6" ht="12.75" customHeight="1" x14ac:dyDescent="0.2">
      <c r="A24" s="26" t="s">
        <v>52</v>
      </c>
      <c r="E24" s="27" t="s">
        <v>190</v>
      </c>
      <c r="H24" s="49"/>
    </row>
    <row r="25" spans="1:16" ht="12.75" customHeight="1" x14ac:dyDescent="0.2">
      <c r="A25" s="30" t="s">
        <v>54</v>
      </c>
      <c r="E25" s="29" t="s">
        <v>49</v>
      </c>
      <c r="H25" s="49"/>
    </row>
    <row r="26" spans="1:16" ht="12.75" customHeight="1" x14ac:dyDescent="0.2">
      <c r="A26" s="17" t="s">
        <v>47</v>
      </c>
      <c r="B26" s="22" t="s">
        <v>39</v>
      </c>
      <c r="C26" s="22" t="s">
        <v>671</v>
      </c>
      <c r="D26" s="17" t="s">
        <v>49</v>
      </c>
      <c r="E26" s="23" t="s">
        <v>672</v>
      </c>
      <c r="F26" s="24" t="s">
        <v>189</v>
      </c>
      <c r="G26" s="25">
        <v>69.2</v>
      </c>
      <c r="H26" s="48"/>
      <c r="I26" s="25">
        <f>ROUND(ROUND(H26,1)*ROUND(G26,1),1)</f>
        <v>0</v>
      </c>
      <c r="O26">
        <f>(I26*21)/100</f>
        <v>0</v>
      </c>
      <c r="P26" t="s">
        <v>27</v>
      </c>
    </row>
    <row r="27" spans="1:16" ht="25.5" customHeight="1" x14ac:dyDescent="0.2">
      <c r="A27" s="26" t="s">
        <v>52</v>
      </c>
      <c r="E27" s="27" t="s">
        <v>868</v>
      </c>
      <c r="H27" s="49"/>
    </row>
    <row r="28" spans="1:16" ht="12.75" customHeight="1" x14ac:dyDescent="0.2">
      <c r="A28" s="30" t="s">
        <v>54</v>
      </c>
      <c r="E28" s="29" t="s">
        <v>1113</v>
      </c>
      <c r="H28" s="49"/>
    </row>
    <row r="29" spans="1:16" ht="12.75" customHeight="1" x14ac:dyDescent="0.2">
      <c r="A29" s="17" t="s">
        <v>47</v>
      </c>
      <c r="B29" s="22" t="s">
        <v>66</v>
      </c>
      <c r="C29" s="22" t="s">
        <v>210</v>
      </c>
      <c r="D29" s="17" t="s">
        <v>49</v>
      </c>
      <c r="E29" s="23" t="s">
        <v>211</v>
      </c>
      <c r="F29" s="24" t="s">
        <v>189</v>
      </c>
      <c r="G29" s="25">
        <v>69.2</v>
      </c>
      <c r="H29" s="48"/>
      <c r="I29" s="25">
        <f>ROUND(ROUND(H29,1)*ROUND(G29,1),1)</f>
        <v>0</v>
      </c>
      <c r="O29">
        <f>(I29*21)/100</f>
        <v>0</v>
      </c>
      <c r="P29" t="s">
        <v>27</v>
      </c>
    </row>
    <row r="30" spans="1:16" ht="12.75" customHeight="1" x14ac:dyDescent="0.2">
      <c r="A30" s="26" t="s">
        <v>52</v>
      </c>
      <c r="E30" s="27" t="s">
        <v>870</v>
      </c>
      <c r="H30" s="49"/>
    </row>
    <row r="31" spans="1:16" ht="12.75" customHeight="1" x14ac:dyDescent="0.2">
      <c r="A31" s="30" t="s">
        <v>54</v>
      </c>
      <c r="E31" s="29" t="s">
        <v>49</v>
      </c>
      <c r="H31" s="49"/>
    </row>
    <row r="32" spans="1:16" ht="12.75" customHeight="1" x14ac:dyDescent="0.2">
      <c r="A32" s="17" t="s">
        <v>47</v>
      </c>
      <c r="B32" s="22" t="s">
        <v>69</v>
      </c>
      <c r="C32" s="22" t="s">
        <v>1114</v>
      </c>
      <c r="D32" s="17" t="s">
        <v>49</v>
      </c>
      <c r="E32" s="23" t="s">
        <v>1115</v>
      </c>
      <c r="F32" s="24" t="s">
        <v>189</v>
      </c>
      <c r="G32" s="25">
        <v>3.2</v>
      </c>
      <c r="H32" s="48"/>
      <c r="I32" s="25">
        <f>ROUND(ROUND(H32,1)*ROUND(G32,1),1)</f>
        <v>0</v>
      </c>
      <c r="O32">
        <f>(I32*21)/100</f>
        <v>0</v>
      </c>
      <c r="P32" t="s">
        <v>27</v>
      </c>
    </row>
    <row r="33" spans="1:16" ht="25.5" customHeight="1" x14ac:dyDescent="0.2">
      <c r="A33" s="26" t="s">
        <v>52</v>
      </c>
      <c r="E33" s="27" t="s">
        <v>1116</v>
      </c>
      <c r="H33" s="49"/>
    </row>
    <row r="34" spans="1:16" ht="12.75" customHeight="1" x14ac:dyDescent="0.2">
      <c r="A34" s="30" t="s">
        <v>54</v>
      </c>
      <c r="E34" s="29" t="s">
        <v>1117</v>
      </c>
      <c r="H34" s="49"/>
    </row>
    <row r="35" spans="1:16" ht="12.75" customHeight="1" x14ac:dyDescent="0.2">
      <c r="A35" s="17" t="s">
        <v>47</v>
      </c>
      <c r="B35" s="22" t="s">
        <v>42</v>
      </c>
      <c r="C35" s="22" t="s">
        <v>673</v>
      </c>
      <c r="D35" s="17" t="s">
        <v>49</v>
      </c>
      <c r="E35" s="23" t="s">
        <v>674</v>
      </c>
      <c r="F35" s="24" t="s">
        <v>189</v>
      </c>
      <c r="G35" s="25">
        <v>70.900000000000006</v>
      </c>
      <c r="H35" s="48"/>
      <c r="I35" s="25">
        <f>ROUND(ROUND(H35,1)*ROUND(G35,1),1)</f>
        <v>0</v>
      </c>
      <c r="O35">
        <f>(I35*21)/100</f>
        <v>0</v>
      </c>
      <c r="P35" t="s">
        <v>27</v>
      </c>
    </row>
    <row r="36" spans="1:16" ht="25.5" customHeight="1" x14ac:dyDescent="0.2">
      <c r="A36" s="26" t="s">
        <v>52</v>
      </c>
      <c r="E36" s="27" t="s">
        <v>868</v>
      </c>
      <c r="H36" s="49"/>
    </row>
    <row r="37" spans="1:16" ht="12.75" customHeight="1" x14ac:dyDescent="0.2">
      <c r="A37" s="30" t="s">
        <v>54</v>
      </c>
      <c r="E37" s="29" t="s">
        <v>1118</v>
      </c>
      <c r="H37" s="49"/>
    </row>
    <row r="38" spans="1:16" ht="12.75" customHeight="1" x14ac:dyDescent="0.2">
      <c r="A38" s="17" t="s">
        <v>47</v>
      </c>
      <c r="B38" s="22" t="s">
        <v>44</v>
      </c>
      <c r="C38" s="22" t="s">
        <v>218</v>
      </c>
      <c r="D38" s="17" t="s">
        <v>49</v>
      </c>
      <c r="E38" s="23" t="s">
        <v>219</v>
      </c>
      <c r="F38" s="24" t="s">
        <v>189</v>
      </c>
      <c r="G38" s="25">
        <v>74.099999999999994</v>
      </c>
      <c r="H38" s="48"/>
      <c r="I38" s="25">
        <f>ROUND(ROUND(H38,1)*ROUND(G38,1),1)</f>
        <v>0</v>
      </c>
      <c r="O38">
        <f>(I38*21)/100</f>
        <v>0</v>
      </c>
      <c r="P38" t="s">
        <v>27</v>
      </c>
    </row>
    <row r="39" spans="1:16" ht="12.75" customHeight="1" x14ac:dyDescent="0.2">
      <c r="A39" s="26" t="s">
        <v>52</v>
      </c>
      <c r="E39" s="27" t="s">
        <v>870</v>
      </c>
      <c r="H39" s="49"/>
    </row>
    <row r="40" spans="1:16" ht="12.75" customHeight="1" x14ac:dyDescent="0.2">
      <c r="A40" s="30" t="s">
        <v>54</v>
      </c>
      <c r="E40" s="29" t="s">
        <v>1119</v>
      </c>
      <c r="H40" s="49"/>
    </row>
    <row r="41" spans="1:16" ht="12.75" customHeight="1" x14ac:dyDescent="0.2">
      <c r="A41" s="17" t="s">
        <v>47</v>
      </c>
      <c r="B41" s="22" t="s">
        <v>76</v>
      </c>
      <c r="C41" s="22" t="s">
        <v>221</v>
      </c>
      <c r="D41" s="17" t="s">
        <v>49</v>
      </c>
      <c r="E41" s="23" t="s">
        <v>222</v>
      </c>
      <c r="F41" s="24" t="s">
        <v>189</v>
      </c>
      <c r="G41" s="25">
        <v>1.3</v>
      </c>
      <c r="H41" s="48"/>
      <c r="I41" s="25">
        <f>ROUND(ROUND(H41,1)*ROUND(G41,1),1)</f>
        <v>0</v>
      </c>
      <c r="O41">
        <f>(I41*21)/100</f>
        <v>0</v>
      </c>
      <c r="P41" t="s">
        <v>27</v>
      </c>
    </row>
    <row r="42" spans="1:16" ht="25.5" customHeight="1" x14ac:dyDescent="0.2">
      <c r="A42" s="26" t="s">
        <v>52</v>
      </c>
      <c r="E42" s="27" t="s">
        <v>872</v>
      </c>
      <c r="H42" s="49"/>
    </row>
    <row r="43" spans="1:16" ht="12.75" customHeight="1" x14ac:dyDescent="0.2">
      <c r="A43" s="30" t="s">
        <v>54</v>
      </c>
      <c r="E43" s="29" t="s">
        <v>1120</v>
      </c>
      <c r="H43" s="49"/>
    </row>
    <row r="44" spans="1:16" ht="12.75" customHeight="1" x14ac:dyDescent="0.2">
      <c r="A44" s="17" t="s">
        <v>47</v>
      </c>
      <c r="B44" s="22" t="s">
        <v>79</v>
      </c>
      <c r="C44" s="22" t="s">
        <v>225</v>
      </c>
      <c r="D44" s="17" t="s">
        <v>49</v>
      </c>
      <c r="E44" s="23" t="s">
        <v>226</v>
      </c>
      <c r="F44" s="24" t="s">
        <v>189</v>
      </c>
      <c r="G44" s="25">
        <v>2</v>
      </c>
      <c r="H44" s="48"/>
      <c r="I44" s="25">
        <f>ROUND(ROUND(H44,1)*ROUND(G44,1),1)</f>
        <v>0</v>
      </c>
      <c r="O44">
        <f>(I44*21)/100</f>
        <v>0</v>
      </c>
      <c r="P44" t="s">
        <v>27</v>
      </c>
    </row>
    <row r="45" spans="1:16" ht="25.5" customHeight="1" x14ac:dyDescent="0.2">
      <c r="A45" s="26" t="s">
        <v>52</v>
      </c>
      <c r="E45" s="27" t="s">
        <v>872</v>
      </c>
      <c r="H45" s="49"/>
    </row>
    <row r="46" spans="1:16" ht="12.75" customHeight="1" x14ac:dyDescent="0.2">
      <c r="A46" s="30" t="s">
        <v>54</v>
      </c>
      <c r="E46" s="29" t="s">
        <v>1121</v>
      </c>
      <c r="H46" s="49"/>
    </row>
    <row r="47" spans="1:16" ht="12.75" customHeight="1" x14ac:dyDescent="0.2">
      <c r="A47" s="17" t="s">
        <v>47</v>
      </c>
      <c r="B47" s="22" t="s">
        <v>82</v>
      </c>
      <c r="C47" s="22" t="s">
        <v>232</v>
      </c>
      <c r="D47" s="17" t="s">
        <v>49</v>
      </c>
      <c r="E47" s="23" t="s">
        <v>233</v>
      </c>
      <c r="F47" s="24" t="s">
        <v>110</v>
      </c>
      <c r="G47" s="25">
        <v>333.3</v>
      </c>
      <c r="H47" s="48"/>
      <c r="I47" s="25">
        <f>ROUND(ROUND(H47,1)*ROUND(G47,1),1)</f>
        <v>0</v>
      </c>
      <c r="O47">
        <f>(I47*21)/100</f>
        <v>0</v>
      </c>
      <c r="P47" t="s">
        <v>27</v>
      </c>
    </row>
    <row r="48" spans="1:16" ht="25.5" customHeight="1" x14ac:dyDescent="0.2">
      <c r="A48" s="26" t="s">
        <v>52</v>
      </c>
      <c r="E48" s="27" t="s">
        <v>876</v>
      </c>
      <c r="H48" s="49"/>
    </row>
    <row r="49" spans="1:16" ht="12.75" customHeight="1" x14ac:dyDescent="0.2">
      <c r="A49" s="30" t="s">
        <v>54</v>
      </c>
      <c r="E49" s="29" t="s">
        <v>1122</v>
      </c>
      <c r="H49" s="49"/>
    </row>
    <row r="50" spans="1:16" ht="12.75" customHeight="1" x14ac:dyDescent="0.2">
      <c r="A50" s="17" t="s">
        <v>47</v>
      </c>
      <c r="B50" s="22" t="s">
        <v>85</v>
      </c>
      <c r="C50" s="22" t="s">
        <v>236</v>
      </c>
      <c r="D50" s="17" t="s">
        <v>49</v>
      </c>
      <c r="E50" s="23" t="s">
        <v>237</v>
      </c>
      <c r="F50" s="24" t="s">
        <v>110</v>
      </c>
      <c r="G50" s="25">
        <v>333.3</v>
      </c>
      <c r="H50" s="48"/>
      <c r="I50" s="25">
        <f>ROUND(ROUND(H50,1)*ROUND(G50,1),1)</f>
        <v>0</v>
      </c>
      <c r="O50">
        <f>(I50*21)/100</f>
        <v>0</v>
      </c>
      <c r="P50" t="s">
        <v>27</v>
      </c>
    </row>
    <row r="51" spans="1:16" ht="25.5" customHeight="1" x14ac:dyDescent="0.2">
      <c r="A51" s="26" t="s">
        <v>52</v>
      </c>
      <c r="E51" s="27" t="s">
        <v>876</v>
      </c>
      <c r="H51" s="49"/>
    </row>
    <row r="52" spans="1:16" ht="12.75" customHeight="1" x14ac:dyDescent="0.2">
      <c r="A52" s="30" t="s">
        <v>54</v>
      </c>
      <c r="E52" s="29" t="s">
        <v>1122</v>
      </c>
      <c r="H52" s="49"/>
    </row>
    <row r="53" spans="1:16" ht="12.75" customHeight="1" x14ac:dyDescent="0.2">
      <c r="A53" s="17" t="s">
        <v>47</v>
      </c>
      <c r="B53" s="22" t="s">
        <v>88</v>
      </c>
      <c r="C53" s="22" t="s">
        <v>623</v>
      </c>
      <c r="D53" s="17" t="s">
        <v>49</v>
      </c>
      <c r="E53" s="23" t="s">
        <v>624</v>
      </c>
      <c r="F53" s="24" t="s">
        <v>189</v>
      </c>
      <c r="G53" s="25">
        <v>143.30000000000001</v>
      </c>
      <c r="H53" s="48"/>
      <c r="I53" s="25">
        <f>ROUND(ROUND(H53,1)*ROUND(G53,1),1)</f>
        <v>0</v>
      </c>
      <c r="O53">
        <f>(I53*21)/100</f>
        <v>0</v>
      </c>
      <c r="P53" t="s">
        <v>27</v>
      </c>
    </row>
    <row r="54" spans="1:16" ht="25.5" customHeight="1" x14ac:dyDescent="0.2">
      <c r="A54" s="26" t="s">
        <v>52</v>
      </c>
      <c r="E54" s="27" t="s">
        <v>878</v>
      </c>
      <c r="H54" s="49"/>
    </row>
    <row r="55" spans="1:16" ht="12.75" customHeight="1" x14ac:dyDescent="0.2">
      <c r="A55" s="30" t="s">
        <v>54</v>
      </c>
      <c r="E55" s="29" t="s">
        <v>1123</v>
      </c>
      <c r="H55" s="49"/>
    </row>
    <row r="56" spans="1:16" ht="12.75" customHeight="1" x14ac:dyDescent="0.2">
      <c r="A56" s="17" t="s">
        <v>47</v>
      </c>
      <c r="B56" s="22" t="s">
        <v>91</v>
      </c>
      <c r="C56" s="22" t="s">
        <v>880</v>
      </c>
      <c r="D56" s="17" t="s">
        <v>49</v>
      </c>
      <c r="E56" s="23" t="s">
        <v>881</v>
      </c>
      <c r="F56" s="24" t="s">
        <v>189</v>
      </c>
      <c r="G56" s="25">
        <v>3.3</v>
      </c>
      <c r="H56" s="48"/>
      <c r="I56" s="25">
        <f>ROUND(ROUND(H56,1)*ROUND(G56,1),1)</f>
        <v>0</v>
      </c>
      <c r="O56">
        <f>(I56*21)/100</f>
        <v>0</v>
      </c>
      <c r="P56" t="s">
        <v>27</v>
      </c>
    </row>
    <row r="57" spans="1:16" ht="25.5" customHeight="1" x14ac:dyDescent="0.2">
      <c r="A57" s="26" t="s">
        <v>52</v>
      </c>
      <c r="E57" s="27" t="s">
        <v>878</v>
      </c>
      <c r="H57" s="49"/>
    </row>
    <row r="58" spans="1:16" ht="12.75" customHeight="1" x14ac:dyDescent="0.2">
      <c r="A58" s="30" t="s">
        <v>54</v>
      </c>
      <c r="E58" s="29" t="s">
        <v>1124</v>
      </c>
      <c r="H58" s="49"/>
    </row>
    <row r="59" spans="1:16" ht="12.75" customHeight="1" x14ac:dyDescent="0.2">
      <c r="A59" s="17" t="s">
        <v>47</v>
      </c>
      <c r="B59" s="22" t="s">
        <v>94</v>
      </c>
      <c r="C59" s="22" t="s">
        <v>883</v>
      </c>
      <c r="D59" s="17" t="s">
        <v>18</v>
      </c>
      <c r="E59" s="23" t="s">
        <v>884</v>
      </c>
      <c r="F59" s="24" t="s">
        <v>189</v>
      </c>
      <c r="G59" s="25">
        <v>93.2</v>
      </c>
      <c r="H59" s="48"/>
      <c r="I59" s="25">
        <f>ROUND(ROUND(H59,1)*ROUND(G59,1),1)</f>
        <v>0</v>
      </c>
      <c r="O59">
        <f>(I59*21)/100</f>
        <v>0</v>
      </c>
      <c r="P59" t="s">
        <v>27</v>
      </c>
    </row>
    <row r="60" spans="1:16" ht="25.5" customHeight="1" x14ac:dyDescent="0.2">
      <c r="A60" s="26" t="s">
        <v>52</v>
      </c>
      <c r="E60" s="27" t="s">
        <v>889</v>
      </c>
      <c r="H60" s="49"/>
    </row>
    <row r="61" spans="1:16" ht="12.75" customHeight="1" x14ac:dyDescent="0.2">
      <c r="A61" s="30" t="s">
        <v>54</v>
      </c>
      <c r="E61" s="29" t="s">
        <v>1125</v>
      </c>
      <c r="H61" s="49"/>
    </row>
    <row r="62" spans="1:16" ht="12.75" customHeight="1" x14ac:dyDescent="0.2">
      <c r="A62" s="17" t="s">
        <v>47</v>
      </c>
      <c r="B62" s="22" t="s">
        <v>97</v>
      </c>
      <c r="C62" s="22" t="s">
        <v>883</v>
      </c>
      <c r="D62" s="17" t="s">
        <v>228</v>
      </c>
      <c r="E62" s="23" t="s">
        <v>884</v>
      </c>
      <c r="F62" s="24" t="s">
        <v>189</v>
      </c>
      <c r="G62" s="25">
        <v>50.1</v>
      </c>
      <c r="H62" s="48"/>
      <c r="I62" s="25">
        <f>ROUND(ROUND(H62,1)*ROUND(G62,1),1)</f>
        <v>0</v>
      </c>
      <c r="O62">
        <f>(I62*21)/100</f>
        <v>0</v>
      </c>
      <c r="P62" t="s">
        <v>27</v>
      </c>
    </row>
    <row r="63" spans="1:16" ht="25.5" customHeight="1" x14ac:dyDescent="0.2">
      <c r="A63" s="26" t="s">
        <v>52</v>
      </c>
      <c r="E63" s="27" t="s">
        <v>885</v>
      </c>
      <c r="H63" s="49"/>
    </row>
    <row r="64" spans="1:16" ht="12.75" customHeight="1" x14ac:dyDescent="0.2">
      <c r="A64" s="30" t="s">
        <v>54</v>
      </c>
      <c r="E64" s="29" t="s">
        <v>1126</v>
      </c>
      <c r="H64" s="49"/>
    </row>
    <row r="65" spans="1:16" ht="12.75" customHeight="1" x14ac:dyDescent="0.2">
      <c r="A65" s="17" t="s">
        <v>47</v>
      </c>
      <c r="B65" s="22" t="s">
        <v>100</v>
      </c>
      <c r="C65" s="22" t="s">
        <v>883</v>
      </c>
      <c r="D65" s="17" t="s">
        <v>903</v>
      </c>
      <c r="E65" s="23" t="s">
        <v>884</v>
      </c>
      <c r="F65" s="24" t="s">
        <v>189</v>
      </c>
      <c r="G65" s="25">
        <v>45.8</v>
      </c>
      <c r="H65" s="48"/>
      <c r="I65" s="25">
        <f>ROUND(ROUND(H65,1)*ROUND(G65,1),1)</f>
        <v>0</v>
      </c>
      <c r="O65">
        <f>(I65*21)/100</f>
        <v>0</v>
      </c>
      <c r="P65" t="s">
        <v>27</v>
      </c>
    </row>
    <row r="66" spans="1:16" ht="25.5" customHeight="1" x14ac:dyDescent="0.2">
      <c r="A66" s="26" t="s">
        <v>52</v>
      </c>
      <c r="E66" s="27" t="s">
        <v>887</v>
      </c>
      <c r="H66" s="49"/>
    </row>
    <row r="67" spans="1:16" ht="12.75" customHeight="1" x14ac:dyDescent="0.2">
      <c r="A67" s="30" t="s">
        <v>54</v>
      </c>
      <c r="E67" s="29" t="s">
        <v>1127</v>
      </c>
      <c r="H67" s="49"/>
    </row>
    <row r="68" spans="1:16" ht="12.75" customHeight="1" x14ac:dyDescent="0.2">
      <c r="A68" s="17" t="s">
        <v>47</v>
      </c>
      <c r="B68" s="22" t="s">
        <v>167</v>
      </c>
      <c r="C68" s="22" t="s">
        <v>628</v>
      </c>
      <c r="D68" s="17" t="s">
        <v>49</v>
      </c>
      <c r="E68" s="23" t="s">
        <v>629</v>
      </c>
      <c r="F68" s="24" t="s">
        <v>189</v>
      </c>
      <c r="G68" s="25">
        <v>3.3</v>
      </c>
      <c r="H68" s="48"/>
      <c r="I68" s="25">
        <f>ROUND(ROUND(H68,1)*ROUND(G68,1),1)</f>
        <v>0</v>
      </c>
      <c r="O68">
        <f>(I68*21)/100</f>
        <v>0</v>
      </c>
      <c r="P68" t="s">
        <v>27</v>
      </c>
    </row>
    <row r="69" spans="1:16" ht="25.5" customHeight="1" x14ac:dyDescent="0.2">
      <c r="A69" s="26" t="s">
        <v>52</v>
      </c>
      <c r="E69" s="27" t="s">
        <v>885</v>
      </c>
      <c r="H69" s="49"/>
    </row>
    <row r="70" spans="1:16" ht="12.75" customHeight="1" x14ac:dyDescent="0.2">
      <c r="A70" s="30" t="s">
        <v>54</v>
      </c>
      <c r="E70" s="29" t="s">
        <v>1124</v>
      </c>
      <c r="H70" s="49"/>
    </row>
    <row r="71" spans="1:16" ht="12.75" customHeight="1" x14ac:dyDescent="0.2">
      <c r="A71" s="17" t="s">
        <v>47</v>
      </c>
      <c r="B71" s="22" t="s">
        <v>171</v>
      </c>
      <c r="C71" s="22" t="s">
        <v>265</v>
      </c>
      <c r="D71" s="17" t="s">
        <v>18</v>
      </c>
      <c r="E71" s="23" t="s">
        <v>266</v>
      </c>
      <c r="F71" s="24" t="s">
        <v>189</v>
      </c>
      <c r="G71" s="25">
        <v>223.6</v>
      </c>
      <c r="H71" s="48"/>
      <c r="I71" s="25">
        <f>ROUND(ROUND(H71,1)*ROUND(G71,1),1)</f>
        <v>0</v>
      </c>
      <c r="O71">
        <f>(I71*21)/100</f>
        <v>0</v>
      </c>
      <c r="P71" t="s">
        <v>27</v>
      </c>
    </row>
    <row r="72" spans="1:16" ht="25.5" customHeight="1" x14ac:dyDescent="0.2">
      <c r="A72" s="26" t="s">
        <v>52</v>
      </c>
      <c r="E72" s="27" t="s">
        <v>680</v>
      </c>
      <c r="H72" s="49"/>
    </row>
    <row r="73" spans="1:16" ht="12.75" customHeight="1" x14ac:dyDescent="0.2">
      <c r="A73" s="30" t="s">
        <v>54</v>
      </c>
      <c r="E73" s="29" t="s">
        <v>1128</v>
      </c>
      <c r="H73" s="49"/>
    </row>
    <row r="74" spans="1:16" ht="12.75" customHeight="1" x14ac:dyDescent="0.2">
      <c r="A74" s="17" t="s">
        <v>47</v>
      </c>
      <c r="B74" s="22" t="s">
        <v>176</v>
      </c>
      <c r="C74" s="22" t="s">
        <v>265</v>
      </c>
      <c r="D74" s="17" t="s">
        <v>228</v>
      </c>
      <c r="E74" s="23" t="s">
        <v>266</v>
      </c>
      <c r="F74" s="24" t="s">
        <v>189</v>
      </c>
      <c r="G74" s="25">
        <v>130.4</v>
      </c>
      <c r="H74" s="48"/>
      <c r="I74" s="25">
        <f>ROUND(ROUND(H74,1)*ROUND(G74,1),1)</f>
        <v>0</v>
      </c>
      <c r="O74">
        <f>(I74*21)/100</f>
        <v>0</v>
      </c>
      <c r="P74" t="s">
        <v>27</v>
      </c>
    </row>
    <row r="75" spans="1:16" ht="25.5" customHeight="1" x14ac:dyDescent="0.2">
      <c r="A75" s="26" t="s">
        <v>52</v>
      </c>
      <c r="E75" s="27" t="s">
        <v>682</v>
      </c>
      <c r="H75" s="49"/>
    </row>
    <row r="76" spans="1:16" ht="12.75" customHeight="1" x14ac:dyDescent="0.2">
      <c r="A76" s="30" t="s">
        <v>54</v>
      </c>
      <c r="E76" s="29" t="s">
        <v>1129</v>
      </c>
      <c r="H76" s="49"/>
    </row>
    <row r="77" spans="1:16" ht="12.75" customHeight="1" x14ac:dyDescent="0.2">
      <c r="A77" s="17" t="s">
        <v>47</v>
      </c>
      <c r="B77" s="22" t="s">
        <v>180</v>
      </c>
      <c r="C77" s="22" t="s">
        <v>273</v>
      </c>
      <c r="D77" s="17" t="s">
        <v>49</v>
      </c>
      <c r="E77" s="23" t="s">
        <v>274</v>
      </c>
      <c r="F77" s="24" t="s">
        <v>275</v>
      </c>
      <c r="G77" s="25">
        <v>200.4</v>
      </c>
      <c r="H77" s="48"/>
      <c r="I77" s="25">
        <f>ROUND(ROUND(H77,1)*ROUND(G77,1),1)</f>
        <v>0</v>
      </c>
      <c r="O77">
        <f>(I77*21)/100</f>
        <v>0</v>
      </c>
      <c r="P77" t="s">
        <v>27</v>
      </c>
    </row>
    <row r="78" spans="1:16" ht="12.75" customHeight="1" x14ac:dyDescent="0.2">
      <c r="A78" s="26" t="s">
        <v>52</v>
      </c>
      <c r="E78" s="27" t="s">
        <v>276</v>
      </c>
      <c r="H78" s="49"/>
    </row>
    <row r="79" spans="1:16" ht="12.75" customHeight="1" x14ac:dyDescent="0.2">
      <c r="A79" s="30" t="s">
        <v>54</v>
      </c>
      <c r="E79" s="29" t="s">
        <v>1130</v>
      </c>
      <c r="H79" s="49"/>
    </row>
    <row r="80" spans="1:16" ht="12.75" customHeight="1" x14ac:dyDescent="0.2">
      <c r="A80" s="17" t="s">
        <v>47</v>
      </c>
      <c r="B80" s="22" t="s">
        <v>186</v>
      </c>
      <c r="C80" s="22" t="s">
        <v>279</v>
      </c>
      <c r="D80" s="17" t="s">
        <v>49</v>
      </c>
      <c r="E80" s="23" t="s">
        <v>280</v>
      </c>
      <c r="F80" s="24" t="s">
        <v>189</v>
      </c>
      <c r="G80" s="25">
        <v>93.2</v>
      </c>
      <c r="H80" s="48"/>
      <c r="I80" s="25">
        <f>ROUND(ROUND(H80,1)*ROUND(G80,1),1)</f>
        <v>0</v>
      </c>
      <c r="O80">
        <f>(I80*21)/100</f>
        <v>0</v>
      </c>
      <c r="P80" t="s">
        <v>27</v>
      </c>
    </row>
    <row r="81" spans="1:16" ht="25.5" customHeight="1" x14ac:dyDescent="0.2">
      <c r="A81" s="26" t="s">
        <v>52</v>
      </c>
      <c r="E81" s="27" t="s">
        <v>894</v>
      </c>
      <c r="H81" s="49"/>
    </row>
    <row r="82" spans="1:16" ht="12.75" customHeight="1" x14ac:dyDescent="0.2">
      <c r="A82" s="30" t="s">
        <v>54</v>
      </c>
      <c r="E82" s="29" t="s">
        <v>1125</v>
      </c>
      <c r="H82" s="49"/>
    </row>
    <row r="83" spans="1:16" ht="12.75" customHeight="1" x14ac:dyDescent="0.2">
      <c r="A83" s="17" t="s">
        <v>47</v>
      </c>
      <c r="B83" s="22" t="s">
        <v>191</v>
      </c>
      <c r="C83" s="22" t="s">
        <v>288</v>
      </c>
      <c r="D83" s="17" t="s">
        <v>18</v>
      </c>
      <c r="E83" s="23" t="s">
        <v>289</v>
      </c>
      <c r="F83" s="24" t="s">
        <v>189</v>
      </c>
      <c r="G83" s="25">
        <v>39.299999999999997</v>
      </c>
      <c r="H83" s="48"/>
      <c r="I83" s="25">
        <f>ROUND(ROUND(H83,1)*ROUND(G83,1),1)</f>
        <v>0</v>
      </c>
      <c r="O83">
        <f>(I83*21)/100</f>
        <v>0</v>
      </c>
      <c r="P83" t="s">
        <v>27</v>
      </c>
    </row>
    <row r="84" spans="1:16" ht="25.5" customHeight="1" x14ac:dyDescent="0.2">
      <c r="A84" s="26" t="s">
        <v>52</v>
      </c>
      <c r="E84" s="27" t="s">
        <v>895</v>
      </c>
      <c r="H84" s="49"/>
    </row>
    <row r="85" spans="1:16" ht="12.75" customHeight="1" x14ac:dyDescent="0.2">
      <c r="A85" s="30" t="s">
        <v>54</v>
      </c>
      <c r="E85" s="29" t="s">
        <v>1131</v>
      </c>
      <c r="H85" s="49"/>
    </row>
    <row r="86" spans="1:16" ht="12.75" customHeight="1" x14ac:dyDescent="0.2">
      <c r="A86" s="17" t="s">
        <v>292</v>
      </c>
      <c r="B86" s="22" t="s">
        <v>204</v>
      </c>
      <c r="C86" s="22" t="s">
        <v>897</v>
      </c>
      <c r="D86" s="17" t="s">
        <v>49</v>
      </c>
      <c r="E86" s="23" t="s">
        <v>898</v>
      </c>
      <c r="F86" s="24" t="s">
        <v>275</v>
      </c>
      <c r="G86" s="25">
        <v>78.599999999999994</v>
      </c>
      <c r="H86" s="48"/>
      <c r="I86" s="25">
        <f>ROUND(ROUND(H86,1)*ROUND(G86,1),1)</f>
        <v>0</v>
      </c>
      <c r="O86">
        <f>(I86*21)/100</f>
        <v>0</v>
      </c>
      <c r="P86" t="s">
        <v>27</v>
      </c>
    </row>
    <row r="87" spans="1:16" ht="12.75" customHeight="1" x14ac:dyDescent="0.2">
      <c r="A87" s="26" t="s">
        <v>52</v>
      </c>
      <c r="E87" s="27" t="s">
        <v>899</v>
      </c>
      <c r="H87" s="49"/>
    </row>
    <row r="88" spans="1:16" ht="12.75" customHeight="1" x14ac:dyDescent="0.2">
      <c r="A88" s="30" t="s">
        <v>54</v>
      </c>
      <c r="E88" s="29" t="s">
        <v>1132</v>
      </c>
      <c r="H88" s="49"/>
    </row>
    <row r="89" spans="1:16" ht="12.75" customHeight="1" x14ac:dyDescent="0.2">
      <c r="A89" s="17" t="s">
        <v>47</v>
      </c>
      <c r="B89" s="22" t="s">
        <v>196</v>
      </c>
      <c r="C89" s="22" t="s">
        <v>288</v>
      </c>
      <c r="D89" s="17" t="s">
        <v>228</v>
      </c>
      <c r="E89" s="23" t="s">
        <v>289</v>
      </c>
      <c r="F89" s="24" t="s">
        <v>189</v>
      </c>
      <c r="G89" s="25">
        <v>2.8</v>
      </c>
      <c r="H89" s="48"/>
      <c r="I89" s="25">
        <f>ROUND(ROUND(H89,1)*ROUND(G89,1),1)</f>
        <v>0</v>
      </c>
      <c r="O89">
        <f>(I89*21)/100</f>
        <v>0</v>
      </c>
      <c r="P89" t="s">
        <v>27</v>
      </c>
    </row>
    <row r="90" spans="1:16" ht="25.5" customHeight="1" x14ac:dyDescent="0.2">
      <c r="A90" s="26" t="s">
        <v>52</v>
      </c>
      <c r="E90" s="27" t="s">
        <v>299</v>
      </c>
      <c r="H90" s="49"/>
    </row>
    <row r="91" spans="1:16" ht="12.75" customHeight="1" x14ac:dyDescent="0.2">
      <c r="A91" s="30" t="s">
        <v>54</v>
      </c>
      <c r="E91" s="29" t="s">
        <v>1133</v>
      </c>
      <c r="H91" s="49"/>
    </row>
    <row r="92" spans="1:16" ht="12.75" customHeight="1" x14ac:dyDescent="0.2">
      <c r="A92" s="17" t="s">
        <v>292</v>
      </c>
      <c r="B92" s="22" t="s">
        <v>209</v>
      </c>
      <c r="C92" s="22" t="s">
        <v>302</v>
      </c>
      <c r="D92" s="17" t="s">
        <v>49</v>
      </c>
      <c r="E92" s="23" t="s">
        <v>303</v>
      </c>
      <c r="F92" s="24" t="s">
        <v>275</v>
      </c>
      <c r="G92" s="25">
        <v>5.2</v>
      </c>
      <c r="H92" s="48"/>
      <c r="I92" s="25">
        <f>ROUND(ROUND(H92,1)*ROUND(G92,1),1)</f>
        <v>0</v>
      </c>
      <c r="O92">
        <f>(I92*21)/100</f>
        <v>0</v>
      </c>
      <c r="P92" t="s">
        <v>27</v>
      </c>
    </row>
    <row r="93" spans="1:16" ht="12.75" customHeight="1" x14ac:dyDescent="0.2">
      <c r="A93" s="26" t="s">
        <v>52</v>
      </c>
      <c r="E93" s="27" t="s">
        <v>304</v>
      </c>
      <c r="H93" s="49"/>
    </row>
    <row r="94" spans="1:16" ht="12.75" customHeight="1" x14ac:dyDescent="0.2">
      <c r="A94" s="30" t="s">
        <v>54</v>
      </c>
      <c r="E94" s="29" t="s">
        <v>1134</v>
      </c>
      <c r="H94" s="49"/>
    </row>
    <row r="95" spans="1:16" ht="12.75" customHeight="1" x14ac:dyDescent="0.2">
      <c r="A95" s="17" t="s">
        <v>47</v>
      </c>
      <c r="B95" s="22" t="s">
        <v>200</v>
      </c>
      <c r="C95" s="22" t="s">
        <v>288</v>
      </c>
      <c r="D95" s="17" t="s">
        <v>903</v>
      </c>
      <c r="E95" s="23" t="s">
        <v>289</v>
      </c>
      <c r="F95" s="24" t="s">
        <v>189</v>
      </c>
      <c r="G95" s="25">
        <v>45.8</v>
      </c>
      <c r="H95" s="48"/>
      <c r="I95" s="25">
        <f>ROUND(ROUND(H95,1)*ROUND(G95,1),1)</f>
        <v>0</v>
      </c>
      <c r="O95">
        <f>(I95*21)/100</f>
        <v>0</v>
      </c>
      <c r="P95" t="s">
        <v>27</v>
      </c>
    </row>
    <row r="96" spans="1:16" ht="25.5" customHeight="1" x14ac:dyDescent="0.2">
      <c r="A96" s="26" t="s">
        <v>52</v>
      </c>
      <c r="E96" s="27" t="s">
        <v>904</v>
      </c>
      <c r="H96" s="49"/>
    </row>
    <row r="97" spans="1:16" ht="12.75" customHeight="1" x14ac:dyDescent="0.2">
      <c r="A97" s="30" t="s">
        <v>54</v>
      </c>
      <c r="E97" s="29" t="s">
        <v>1127</v>
      </c>
      <c r="H97" s="49"/>
    </row>
    <row r="98" spans="1:16" ht="12.75" customHeight="1" x14ac:dyDescent="0.2">
      <c r="A98" s="17" t="s">
        <v>292</v>
      </c>
      <c r="B98" s="22" t="s">
        <v>204</v>
      </c>
      <c r="C98" s="22" t="s">
        <v>897</v>
      </c>
      <c r="D98" s="17" t="s">
        <v>49</v>
      </c>
      <c r="E98" s="23" t="s">
        <v>898</v>
      </c>
      <c r="F98" s="24" t="s">
        <v>275</v>
      </c>
      <c r="G98" s="25">
        <v>91.6</v>
      </c>
      <c r="H98" s="48"/>
      <c r="I98" s="25">
        <f>ROUND(ROUND(H98,1)*ROUND(G98,1),1)</f>
        <v>0</v>
      </c>
      <c r="O98">
        <f>(I98*21)/100</f>
        <v>0</v>
      </c>
      <c r="P98" t="s">
        <v>27</v>
      </c>
    </row>
    <row r="99" spans="1:16" ht="12.75" customHeight="1" x14ac:dyDescent="0.2">
      <c r="A99" s="26" t="s">
        <v>52</v>
      </c>
      <c r="E99" s="27" t="s">
        <v>905</v>
      </c>
      <c r="H99" s="49"/>
    </row>
    <row r="100" spans="1:16" ht="12.75" customHeight="1" x14ac:dyDescent="0.2">
      <c r="A100" s="30" t="s">
        <v>54</v>
      </c>
      <c r="E100" s="29" t="s">
        <v>1135</v>
      </c>
      <c r="H100" s="49"/>
    </row>
    <row r="101" spans="1:16" ht="12.75" customHeight="1" x14ac:dyDescent="0.2">
      <c r="A101" s="17" t="s">
        <v>47</v>
      </c>
      <c r="B101" s="22" t="s">
        <v>433</v>
      </c>
      <c r="C101" s="22" t="s">
        <v>327</v>
      </c>
      <c r="D101" s="17" t="s">
        <v>49</v>
      </c>
      <c r="E101" s="23" t="s">
        <v>328</v>
      </c>
      <c r="F101" s="24" t="s">
        <v>189</v>
      </c>
      <c r="G101" s="25">
        <v>189.1</v>
      </c>
      <c r="H101" s="48"/>
      <c r="I101" s="25">
        <f>ROUND(ROUND(H101,1)*ROUND(G101,1),1)</f>
        <v>0</v>
      </c>
      <c r="O101">
        <f>(I101*21)/100</f>
        <v>0</v>
      </c>
      <c r="P101" t="s">
        <v>27</v>
      </c>
    </row>
    <row r="102" spans="1:16" ht="25.5" customHeight="1" x14ac:dyDescent="0.2">
      <c r="A102" s="26" t="s">
        <v>52</v>
      </c>
      <c r="E102" s="27" t="s">
        <v>907</v>
      </c>
      <c r="H102" s="49"/>
    </row>
    <row r="103" spans="1:16" ht="12.75" customHeight="1" x14ac:dyDescent="0.2">
      <c r="A103" s="30" t="s">
        <v>54</v>
      </c>
      <c r="E103" s="29" t="s">
        <v>1136</v>
      </c>
      <c r="H103" s="49"/>
    </row>
    <row r="104" spans="1:16" ht="12.75" customHeight="1" x14ac:dyDescent="0.2">
      <c r="A104" s="17" t="s">
        <v>47</v>
      </c>
      <c r="B104" s="22" t="s">
        <v>438</v>
      </c>
      <c r="C104" s="22" t="s">
        <v>331</v>
      </c>
      <c r="D104" s="17" t="s">
        <v>49</v>
      </c>
      <c r="E104" s="23" t="s">
        <v>328</v>
      </c>
      <c r="F104" s="24" t="s">
        <v>189</v>
      </c>
      <c r="G104" s="25">
        <v>93.2</v>
      </c>
      <c r="H104" s="48"/>
      <c r="I104" s="25">
        <f>ROUND(ROUND(H104,1)*ROUND(G104,1),1)</f>
        <v>0</v>
      </c>
      <c r="O104">
        <f>(I104*21)/100</f>
        <v>0</v>
      </c>
      <c r="P104" t="s">
        <v>27</v>
      </c>
    </row>
    <row r="105" spans="1:16" ht="25.5" customHeight="1" x14ac:dyDescent="0.2">
      <c r="A105" s="26" t="s">
        <v>52</v>
      </c>
      <c r="E105" s="27" t="s">
        <v>909</v>
      </c>
      <c r="H105" s="49"/>
    </row>
    <row r="106" spans="1:16" ht="12.75" customHeight="1" x14ac:dyDescent="0.2">
      <c r="A106" s="30" t="s">
        <v>54</v>
      </c>
      <c r="E106" s="29" t="s">
        <v>1125</v>
      </c>
      <c r="H106" s="49"/>
    </row>
    <row r="107" spans="1:16" ht="12.75" customHeight="1" x14ac:dyDescent="0.2">
      <c r="A107" s="17" t="s">
        <v>47</v>
      </c>
      <c r="B107" s="22" t="s">
        <v>442</v>
      </c>
      <c r="C107" s="22" t="s">
        <v>910</v>
      </c>
      <c r="D107" s="17" t="s">
        <v>49</v>
      </c>
      <c r="E107" s="23" t="s">
        <v>328</v>
      </c>
      <c r="F107" s="24" t="s">
        <v>189</v>
      </c>
      <c r="G107" s="25">
        <v>95.9</v>
      </c>
      <c r="H107" s="48"/>
      <c r="I107" s="25">
        <f>ROUND(ROUND(H107,1)*ROUND(G107,1),1)</f>
        <v>0</v>
      </c>
      <c r="O107">
        <f>(I107*21)/100</f>
        <v>0</v>
      </c>
      <c r="P107" t="s">
        <v>27</v>
      </c>
    </row>
    <row r="108" spans="1:16" ht="25.5" customHeight="1" x14ac:dyDescent="0.2">
      <c r="A108" s="26" t="s">
        <v>52</v>
      </c>
      <c r="E108" s="27" t="s">
        <v>911</v>
      </c>
      <c r="H108" s="49"/>
    </row>
    <row r="109" spans="1:16" ht="12.75" customHeight="1" x14ac:dyDescent="0.2">
      <c r="A109" s="30" t="s">
        <v>54</v>
      </c>
      <c r="E109" s="29" t="s">
        <v>1137</v>
      </c>
      <c r="H109" s="49"/>
    </row>
    <row r="110" spans="1:16" ht="12.75" customHeight="1" x14ac:dyDescent="0.2">
      <c r="A110" s="17" t="s">
        <v>47</v>
      </c>
      <c r="B110" s="22" t="s">
        <v>446</v>
      </c>
      <c r="C110" s="22" t="s">
        <v>334</v>
      </c>
      <c r="D110" s="17" t="s">
        <v>49</v>
      </c>
      <c r="E110" s="23" t="s">
        <v>335</v>
      </c>
      <c r="F110" s="24" t="s">
        <v>189</v>
      </c>
      <c r="G110" s="25">
        <v>3.3</v>
      </c>
      <c r="H110" s="48"/>
      <c r="I110" s="25">
        <f>ROUND(ROUND(H110,1)*ROUND(G110,1),1)</f>
        <v>0</v>
      </c>
      <c r="O110">
        <f>(I110*21)/100</f>
        <v>0</v>
      </c>
      <c r="P110" t="s">
        <v>27</v>
      </c>
    </row>
    <row r="111" spans="1:16" ht="25.5" customHeight="1" x14ac:dyDescent="0.2">
      <c r="A111" s="26" t="s">
        <v>52</v>
      </c>
      <c r="E111" s="27" t="s">
        <v>907</v>
      </c>
      <c r="H111" s="49"/>
    </row>
    <row r="112" spans="1:16" ht="12.75" customHeight="1" x14ac:dyDescent="0.2">
      <c r="A112" s="30" t="s">
        <v>54</v>
      </c>
      <c r="E112" s="29" t="s">
        <v>1124</v>
      </c>
      <c r="H112" s="49"/>
    </row>
    <row r="113" spans="1:16" ht="12.75" customHeight="1" x14ac:dyDescent="0.2">
      <c r="A113" s="17" t="s">
        <v>47</v>
      </c>
      <c r="B113" s="22" t="s">
        <v>450</v>
      </c>
      <c r="C113" s="22" t="s">
        <v>339</v>
      </c>
      <c r="D113" s="17" t="s">
        <v>49</v>
      </c>
      <c r="E113" s="23" t="s">
        <v>335</v>
      </c>
      <c r="F113" s="24" t="s">
        <v>189</v>
      </c>
      <c r="G113" s="25">
        <v>3.3</v>
      </c>
      <c r="H113" s="48"/>
      <c r="I113" s="25">
        <f>ROUND(ROUND(H113,1)*ROUND(G113,1),1)</f>
        <v>0</v>
      </c>
      <c r="O113">
        <f>(I113*21)/100</f>
        <v>0</v>
      </c>
      <c r="P113" t="s">
        <v>27</v>
      </c>
    </row>
    <row r="114" spans="1:16" ht="25.5" customHeight="1" x14ac:dyDescent="0.2">
      <c r="A114" s="26" t="s">
        <v>52</v>
      </c>
      <c r="E114" s="27" t="s">
        <v>911</v>
      </c>
      <c r="H114" s="49"/>
    </row>
    <row r="115" spans="1:16" ht="12.75" customHeight="1" x14ac:dyDescent="0.2">
      <c r="A115" s="30" t="s">
        <v>54</v>
      </c>
      <c r="E115" s="29" t="s">
        <v>1124</v>
      </c>
      <c r="H115" s="49"/>
    </row>
    <row r="116" spans="1:16" ht="12.75" customHeight="1" x14ac:dyDescent="0.2">
      <c r="A116" s="17" t="s">
        <v>47</v>
      </c>
      <c r="B116" s="22" t="s">
        <v>454</v>
      </c>
      <c r="C116" s="22" t="s">
        <v>342</v>
      </c>
      <c r="D116" s="17" t="s">
        <v>49</v>
      </c>
      <c r="E116" s="23" t="s">
        <v>343</v>
      </c>
      <c r="F116" s="24" t="s">
        <v>189</v>
      </c>
      <c r="G116" s="25">
        <v>93.2</v>
      </c>
      <c r="H116" s="48"/>
      <c r="I116" s="25">
        <f>ROUND(ROUND(H116,1)*ROUND(G116,1),1)</f>
        <v>0</v>
      </c>
      <c r="O116">
        <f>(I116*21)/100</f>
        <v>0</v>
      </c>
      <c r="P116" t="s">
        <v>27</v>
      </c>
    </row>
    <row r="117" spans="1:16" ht="25.5" customHeight="1" x14ac:dyDescent="0.2">
      <c r="A117" s="26" t="s">
        <v>52</v>
      </c>
      <c r="E117" s="27" t="s">
        <v>913</v>
      </c>
      <c r="H117" s="49"/>
    </row>
    <row r="118" spans="1:16" ht="12.75" customHeight="1" x14ac:dyDescent="0.2">
      <c r="A118" s="28" t="s">
        <v>54</v>
      </c>
      <c r="E118" s="29" t="s">
        <v>1125</v>
      </c>
      <c r="H118" s="49"/>
    </row>
    <row r="119" spans="1:16" ht="12.75" customHeight="1" x14ac:dyDescent="0.2">
      <c r="A119" s="5" t="s">
        <v>45</v>
      </c>
      <c r="B119" s="5"/>
      <c r="C119" s="32" t="s">
        <v>35</v>
      </c>
      <c r="D119" s="5"/>
      <c r="E119" s="20" t="s">
        <v>354</v>
      </c>
      <c r="F119" s="5"/>
      <c r="G119" s="5"/>
      <c r="H119" s="50"/>
      <c r="I119" s="33">
        <f>0+I120+I123+I126</f>
        <v>0</v>
      </c>
    </row>
    <row r="120" spans="1:16" ht="12.75" customHeight="1" x14ac:dyDescent="0.2">
      <c r="A120" s="17" t="s">
        <v>47</v>
      </c>
      <c r="B120" s="22" t="s">
        <v>213</v>
      </c>
      <c r="C120" s="22" t="s">
        <v>761</v>
      </c>
      <c r="D120" s="17" t="s">
        <v>49</v>
      </c>
      <c r="E120" s="23" t="s">
        <v>762</v>
      </c>
      <c r="F120" s="24" t="s">
        <v>189</v>
      </c>
      <c r="G120" s="25">
        <v>10.199999999999999</v>
      </c>
      <c r="H120" s="48"/>
      <c r="I120" s="25">
        <f>ROUND(ROUND(H120,1)*ROUND(G120,1),1)</f>
        <v>0</v>
      </c>
      <c r="O120">
        <f>(I120*21)/100</f>
        <v>0</v>
      </c>
      <c r="P120" t="s">
        <v>27</v>
      </c>
    </row>
    <row r="121" spans="1:16" ht="25.5" customHeight="1" x14ac:dyDescent="0.2">
      <c r="A121" s="26" t="s">
        <v>52</v>
      </c>
      <c r="E121" s="27" t="s">
        <v>914</v>
      </c>
      <c r="H121" s="49"/>
    </row>
    <row r="122" spans="1:16" ht="12.75" customHeight="1" x14ac:dyDescent="0.2">
      <c r="A122" s="30" t="s">
        <v>54</v>
      </c>
      <c r="E122" s="29" t="s">
        <v>1138</v>
      </c>
      <c r="H122" s="49"/>
    </row>
    <row r="123" spans="1:16" ht="12.75" customHeight="1" x14ac:dyDescent="0.2">
      <c r="A123" s="17" t="s">
        <v>47</v>
      </c>
      <c r="B123" s="22" t="s">
        <v>217</v>
      </c>
      <c r="C123" s="22" t="s">
        <v>916</v>
      </c>
      <c r="D123" s="17" t="s">
        <v>49</v>
      </c>
      <c r="E123" s="23" t="s">
        <v>917</v>
      </c>
      <c r="F123" s="24" t="s">
        <v>189</v>
      </c>
      <c r="G123" s="25">
        <v>0.2</v>
      </c>
      <c r="H123" s="48"/>
      <c r="I123" s="25">
        <f>ROUND(ROUND(H123,1)*ROUND(G123,1),1)</f>
        <v>0</v>
      </c>
      <c r="O123">
        <f>(I123*21)/100</f>
        <v>0</v>
      </c>
      <c r="P123" t="s">
        <v>27</v>
      </c>
    </row>
    <row r="124" spans="1:16" ht="25.5" customHeight="1" x14ac:dyDescent="0.2">
      <c r="A124" s="26" t="s">
        <v>52</v>
      </c>
      <c r="E124" s="27" t="s">
        <v>918</v>
      </c>
      <c r="H124" s="49"/>
    </row>
    <row r="125" spans="1:16" ht="12.75" customHeight="1" x14ac:dyDescent="0.2">
      <c r="A125" s="30" t="s">
        <v>54</v>
      </c>
      <c r="E125" s="29" t="s">
        <v>1098</v>
      </c>
      <c r="H125" s="49"/>
    </row>
    <row r="126" spans="1:16" ht="12.75" customHeight="1" x14ac:dyDescent="0.2">
      <c r="A126" s="17" t="s">
        <v>47</v>
      </c>
      <c r="B126" s="22" t="s">
        <v>220</v>
      </c>
      <c r="C126" s="22" t="s">
        <v>920</v>
      </c>
      <c r="D126" s="17" t="s">
        <v>49</v>
      </c>
      <c r="E126" s="23" t="s">
        <v>921</v>
      </c>
      <c r="F126" s="24" t="s">
        <v>110</v>
      </c>
      <c r="G126" s="25">
        <v>0.8</v>
      </c>
      <c r="H126" s="48"/>
      <c r="I126" s="25">
        <f>ROUND(ROUND(H126,1)*ROUND(G126,1),1)</f>
        <v>0</v>
      </c>
      <c r="O126">
        <f>(I126*21)/100</f>
        <v>0</v>
      </c>
      <c r="P126" t="s">
        <v>27</v>
      </c>
    </row>
    <row r="127" spans="1:16" ht="25.5" customHeight="1" x14ac:dyDescent="0.2">
      <c r="A127" s="26" t="s">
        <v>52</v>
      </c>
      <c r="E127" s="27" t="s">
        <v>922</v>
      </c>
      <c r="H127" s="49"/>
    </row>
    <row r="128" spans="1:16" ht="12.75" customHeight="1" x14ac:dyDescent="0.2">
      <c r="A128" s="28" t="s">
        <v>54</v>
      </c>
      <c r="E128" s="29" t="s">
        <v>1099</v>
      </c>
      <c r="H128" s="49"/>
    </row>
    <row r="129" spans="1:16" ht="12.75" customHeight="1" x14ac:dyDescent="0.2">
      <c r="A129" s="5" t="s">
        <v>45</v>
      </c>
      <c r="B129" s="5"/>
      <c r="C129" s="32" t="s">
        <v>37</v>
      </c>
      <c r="D129" s="5"/>
      <c r="E129" s="20" t="s">
        <v>369</v>
      </c>
      <c r="F129" s="5"/>
      <c r="G129" s="5"/>
      <c r="H129" s="50"/>
      <c r="I129" s="33">
        <f>0+I130+I133</f>
        <v>0</v>
      </c>
    </row>
    <row r="130" spans="1:16" ht="12.75" customHeight="1" x14ac:dyDescent="0.2">
      <c r="A130" s="17" t="s">
        <v>47</v>
      </c>
      <c r="B130" s="22" t="s">
        <v>224</v>
      </c>
      <c r="C130" s="22" t="s">
        <v>371</v>
      </c>
      <c r="D130" s="17" t="s">
        <v>49</v>
      </c>
      <c r="E130" s="23" t="s">
        <v>372</v>
      </c>
      <c r="F130" s="24" t="s">
        <v>110</v>
      </c>
      <c r="G130" s="25">
        <v>111.3</v>
      </c>
      <c r="H130" s="48"/>
      <c r="I130" s="25">
        <f>ROUND(ROUND(H130,1)*ROUND(G130,1),1)</f>
        <v>0</v>
      </c>
      <c r="O130">
        <f>(I130*21)/100</f>
        <v>0</v>
      </c>
      <c r="P130" t="s">
        <v>27</v>
      </c>
    </row>
    <row r="131" spans="1:16" ht="25.5" customHeight="1" x14ac:dyDescent="0.2">
      <c r="A131" s="26" t="s">
        <v>52</v>
      </c>
      <c r="E131" s="27" t="s">
        <v>924</v>
      </c>
      <c r="H131" s="49"/>
    </row>
    <row r="132" spans="1:16" ht="12.75" customHeight="1" x14ac:dyDescent="0.2">
      <c r="A132" s="30" t="s">
        <v>54</v>
      </c>
      <c r="E132" s="29" t="s">
        <v>1112</v>
      </c>
      <c r="H132" s="49"/>
    </row>
    <row r="133" spans="1:16" ht="12.75" customHeight="1" x14ac:dyDescent="0.2">
      <c r="A133" s="17" t="s">
        <v>47</v>
      </c>
      <c r="B133" s="22" t="s">
        <v>227</v>
      </c>
      <c r="C133" s="22" t="s">
        <v>384</v>
      </c>
      <c r="D133" s="17" t="s">
        <v>49</v>
      </c>
      <c r="E133" s="23" t="s">
        <v>385</v>
      </c>
      <c r="F133" s="24" t="s">
        <v>110</v>
      </c>
      <c r="G133" s="25">
        <v>145</v>
      </c>
      <c r="H133" s="48"/>
      <c r="I133" s="25">
        <f>ROUND(ROUND(H133,1)*ROUND(G133,1),1)</f>
        <v>0</v>
      </c>
      <c r="O133">
        <f>(I133*21)/100</f>
        <v>0</v>
      </c>
      <c r="P133" t="s">
        <v>27</v>
      </c>
    </row>
    <row r="134" spans="1:16" ht="25.5" customHeight="1" x14ac:dyDescent="0.2">
      <c r="A134" s="26" t="s">
        <v>52</v>
      </c>
      <c r="E134" s="27" t="s">
        <v>924</v>
      </c>
      <c r="H134" s="49"/>
    </row>
    <row r="135" spans="1:16" ht="12.75" customHeight="1" x14ac:dyDescent="0.2">
      <c r="A135" s="28" t="s">
        <v>54</v>
      </c>
      <c r="E135" s="29" t="s">
        <v>1139</v>
      </c>
      <c r="H135" s="49"/>
    </row>
    <row r="136" spans="1:16" ht="12.75" customHeight="1" x14ac:dyDescent="0.2">
      <c r="A136" s="5" t="s">
        <v>45</v>
      </c>
      <c r="B136" s="5"/>
      <c r="C136" s="32" t="s">
        <v>66</v>
      </c>
      <c r="D136" s="5"/>
      <c r="E136" s="20" t="s">
        <v>400</v>
      </c>
      <c r="F136" s="5"/>
      <c r="G136" s="5"/>
      <c r="H136" s="50"/>
      <c r="I136" s="33">
        <f>0+I137+I140+I143+I146+I149</f>
        <v>0</v>
      </c>
    </row>
    <row r="137" spans="1:16" ht="12.75" customHeight="1" x14ac:dyDescent="0.2">
      <c r="A137" s="17" t="s">
        <v>47</v>
      </c>
      <c r="B137" s="22" t="s">
        <v>231</v>
      </c>
      <c r="C137" s="22" t="s">
        <v>932</v>
      </c>
      <c r="D137" s="17" t="s">
        <v>49</v>
      </c>
      <c r="E137" s="23" t="s">
        <v>933</v>
      </c>
      <c r="F137" s="24" t="s">
        <v>117</v>
      </c>
      <c r="G137" s="25">
        <v>11</v>
      </c>
      <c r="H137" s="48"/>
      <c r="I137" s="25">
        <f>ROUND(ROUND(H137,1)*ROUND(G137,1),1)</f>
        <v>0</v>
      </c>
      <c r="O137">
        <f>(I137*21)/100</f>
        <v>0</v>
      </c>
      <c r="P137" t="s">
        <v>27</v>
      </c>
    </row>
    <row r="138" spans="1:16" ht="25.5" customHeight="1" x14ac:dyDescent="0.2">
      <c r="A138" s="26" t="s">
        <v>52</v>
      </c>
      <c r="E138" s="27" t="s">
        <v>934</v>
      </c>
      <c r="H138" s="49"/>
    </row>
    <row r="139" spans="1:16" ht="12.75" customHeight="1" x14ac:dyDescent="0.2">
      <c r="A139" s="30" t="s">
        <v>54</v>
      </c>
      <c r="E139" s="29" t="s">
        <v>1140</v>
      </c>
      <c r="H139" s="49"/>
    </row>
    <row r="140" spans="1:16" ht="12.75" customHeight="1" x14ac:dyDescent="0.2">
      <c r="A140" s="17" t="s">
        <v>292</v>
      </c>
      <c r="B140" s="22" t="s">
        <v>235</v>
      </c>
      <c r="C140" s="22" t="s">
        <v>936</v>
      </c>
      <c r="D140" s="17" t="s">
        <v>49</v>
      </c>
      <c r="E140" s="23" t="s">
        <v>937</v>
      </c>
      <c r="F140" s="24" t="s">
        <v>183</v>
      </c>
      <c r="G140" s="25">
        <v>14.3</v>
      </c>
      <c r="H140" s="48"/>
      <c r="I140" s="25">
        <f>ROUND(ROUND(H140,1)*ROUND(G140,1),1)</f>
        <v>0</v>
      </c>
      <c r="O140">
        <f>(I140*21)/100</f>
        <v>0</v>
      </c>
      <c r="P140" t="s">
        <v>27</v>
      </c>
    </row>
    <row r="141" spans="1:16" ht="12.75" customHeight="1" x14ac:dyDescent="0.2">
      <c r="A141" s="26" t="s">
        <v>52</v>
      </c>
      <c r="E141" s="27" t="s">
        <v>938</v>
      </c>
      <c r="H141" s="49"/>
    </row>
    <row r="142" spans="1:16" ht="12.75" customHeight="1" x14ac:dyDescent="0.2">
      <c r="A142" s="30" t="s">
        <v>54</v>
      </c>
      <c r="E142" s="29" t="s">
        <v>1141</v>
      </c>
      <c r="H142" s="49"/>
    </row>
    <row r="143" spans="1:16" ht="12.75" customHeight="1" x14ac:dyDescent="0.2">
      <c r="A143" s="17" t="s">
        <v>292</v>
      </c>
      <c r="B143" s="22" t="s">
        <v>238</v>
      </c>
      <c r="C143" s="22" t="s">
        <v>940</v>
      </c>
      <c r="D143" s="17" t="s">
        <v>49</v>
      </c>
      <c r="E143" s="23" t="s">
        <v>941</v>
      </c>
      <c r="F143" s="24" t="s">
        <v>117</v>
      </c>
      <c r="G143" s="25">
        <v>9</v>
      </c>
      <c r="H143" s="48"/>
      <c r="I143" s="25">
        <f>ROUND(ROUND(H143,1)*ROUND(G143,1),1)</f>
        <v>0</v>
      </c>
      <c r="O143">
        <f>(I143*21)/100</f>
        <v>0</v>
      </c>
      <c r="P143" t="s">
        <v>27</v>
      </c>
    </row>
    <row r="144" spans="1:16" ht="12.75" customHeight="1" x14ac:dyDescent="0.2">
      <c r="A144" s="26" t="s">
        <v>52</v>
      </c>
      <c r="E144" s="27" t="s">
        <v>942</v>
      </c>
      <c r="H144" s="49"/>
    </row>
    <row r="145" spans="1:16" ht="12.75" customHeight="1" x14ac:dyDescent="0.2">
      <c r="A145" s="30" t="s">
        <v>54</v>
      </c>
      <c r="E145" s="29" t="s">
        <v>49</v>
      </c>
      <c r="H145" s="49"/>
    </row>
    <row r="146" spans="1:16" ht="12.75" customHeight="1" x14ac:dyDescent="0.2">
      <c r="A146" s="17" t="s">
        <v>292</v>
      </c>
      <c r="B146" s="22" t="s">
        <v>243</v>
      </c>
      <c r="C146" s="22" t="s">
        <v>943</v>
      </c>
      <c r="D146" s="17" t="s">
        <v>49</v>
      </c>
      <c r="E146" s="23" t="s">
        <v>944</v>
      </c>
      <c r="F146" s="24" t="s">
        <v>117</v>
      </c>
      <c r="G146" s="25">
        <v>2</v>
      </c>
      <c r="H146" s="48"/>
      <c r="I146" s="25">
        <f>ROUND(ROUND(H146,1)*ROUND(G146,1),1)</f>
        <v>0</v>
      </c>
      <c r="O146">
        <f>(I146*21)/100</f>
        <v>0</v>
      </c>
      <c r="P146" t="s">
        <v>27</v>
      </c>
    </row>
    <row r="147" spans="1:16" ht="12.75" customHeight="1" x14ac:dyDescent="0.2">
      <c r="A147" s="26" t="s">
        <v>52</v>
      </c>
      <c r="E147" s="27" t="s">
        <v>945</v>
      </c>
      <c r="H147" s="49"/>
    </row>
    <row r="148" spans="1:16" ht="12.75" customHeight="1" x14ac:dyDescent="0.2">
      <c r="A148" s="30" t="s">
        <v>54</v>
      </c>
      <c r="E148" s="29" t="s">
        <v>49</v>
      </c>
      <c r="H148" s="49"/>
    </row>
    <row r="149" spans="1:16" ht="12.75" customHeight="1" x14ac:dyDescent="0.2">
      <c r="A149" s="17" t="s">
        <v>47</v>
      </c>
      <c r="B149" s="22" t="s">
        <v>248</v>
      </c>
      <c r="C149" s="22" t="s">
        <v>946</v>
      </c>
      <c r="D149" s="17" t="s">
        <v>49</v>
      </c>
      <c r="E149" s="23" t="s">
        <v>947</v>
      </c>
      <c r="F149" s="24" t="s">
        <v>948</v>
      </c>
      <c r="G149" s="25">
        <v>5</v>
      </c>
      <c r="H149" s="48"/>
      <c r="I149" s="25">
        <f>ROUND(ROUND(H149,1)*ROUND(G149,1),1)</f>
        <v>0</v>
      </c>
      <c r="O149">
        <f>(I149*21)/100</f>
        <v>0</v>
      </c>
      <c r="P149" t="s">
        <v>27</v>
      </c>
    </row>
    <row r="150" spans="1:16" ht="25.5" customHeight="1" x14ac:dyDescent="0.2">
      <c r="A150" s="26" t="s">
        <v>52</v>
      </c>
      <c r="E150" s="27" t="s">
        <v>949</v>
      </c>
      <c r="H150" s="49"/>
    </row>
    <row r="151" spans="1:16" ht="12.75" customHeight="1" x14ac:dyDescent="0.2">
      <c r="A151" s="28" t="s">
        <v>54</v>
      </c>
      <c r="E151" s="29" t="s">
        <v>49</v>
      </c>
      <c r="H151" s="49"/>
    </row>
    <row r="152" spans="1:16" ht="12.75" customHeight="1" x14ac:dyDescent="0.2">
      <c r="A152" s="5" t="s">
        <v>45</v>
      </c>
      <c r="B152" s="5"/>
      <c r="C152" s="32" t="s">
        <v>69</v>
      </c>
      <c r="D152" s="5"/>
      <c r="E152" s="20" t="s">
        <v>410</v>
      </c>
      <c r="F152" s="5"/>
      <c r="G152" s="5"/>
      <c r="H152" s="50"/>
      <c r="I152" s="33">
        <f>0+I153+I156+I159+I162+I165+I168+I171+I174+I177+I180+I183+I186+I189+I192+I195+I198+I201+I204+I207+I210+I213+I216+I219+I222+I225+I228+I231+I234+I237+I240+I243+I246</f>
        <v>0</v>
      </c>
    </row>
    <row r="153" spans="1:16" ht="12.75" customHeight="1" x14ac:dyDescent="0.2">
      <c r="A153" s="17" t="s">
        <v>47</v>
      </c>
      <c r="B153" s="22" t="s">
        <v>253</v>
      </c>
      <c r="C153" s="22" t="s">
        <v>950</v>
      </c>
      <c r="D153" s="17" t="s">
        <v>49</v>
      </c>
      <c r="E153" s="23" t="s">
        <v>951</v>
      </c>
      <c r="F153" s="24" t="s">
        <v>183</v>
      </c>
      <c r="G153" s="25">
        <v>93</v>
      </c>
      <c r="H153" s="48"/>
      <c r="I153" s="25">
        <f>ROUND(ROUND(H153,1)*ROUND(G153,1),1)</f>
        <v>0</v>
      </c>
      <c r="O153">
        <f>(I153*21)/100</f>
        <v>0</v>
      </c>
      <c r="P153" t="s">
        <v>27</v>
      </c>
    </row>
    <row r="154" spans="1:16" ht="25.5" customHeight="1" x14ac:dyDescent="0.2">
      <c r="A154" s="26" t="s">
        <v>52</v>
      </c>
      <c r="E154" s="27" t="s">
        <v>952</v>
      </c>
      <c r="H154" s="49"/>
    </row>
    <row r="155" spans="1:16" ht="12.75" customHeight="1" x14ac:dyDescent="0.2">
      <c r="A155" s="30" t="s">
        <v>54</v>
      </c>
      <c r="E155" s="29" t="s">
        <v>49</v>
      </c>
      <c r="H155" s="49"/>
    </row>
    <row r="156" spans="1:16" ht="12.75" customHeight="1" x14ac:dyDescent="0.2">
      <c r="A156" s="17" t="s">
        <v>292</v>
      </c>
      <c r="B156" s="22" t="s">
        <v>257</v>
      </c>
      <c r="C156" s="22" t="s">
        <v>953</v>
      </c>
      <c r="D156" s="17" t="s">
        <v>49</v>
      </c>
      <c r="E156" s="23" t="s">
        <v>954</v>
      </c>
      <c r="F156" s="24" t="s">
        <v>183</v>
      </c>
      <c r="G156" s="25">
        <v>93</v>
      </c>
      <c r="H156" s="48"/>
      <c r="I156" s="25">
        <f>ROUND(ROUND(H156,1)*ROUND(G156,1),1)</f>
        <v>0</v>
      </c>
      <c r="O156">
        <f>(I156*21)/100</f>
        <v>0</v>
      </c>
      <c r="P156" t="s">
        <v>27</v>
      </c>
    </row>
    <row r="157" spans="1:16" ht="12.75" customHeight="1" x14ac:dyDescent="0.2">
      <c r="A157" s="26" t="s">
        <v>52</v>
      </c>
      <c r="E157" s="27" t="s">
        <v>955</v>
      </c>
      <c r="H157" s="49"/>
    </row>
    <row r="158" spans="1:16" ht="12.75" customHeight="1" x14ac:dyDescent="0.2">
      <c r="A158" s="30" t="s">
        <v>54</v>
      </c>
      <c r="E158" s="29" t="s">
        <v>49</v>
      </c>
      <c r="H158" s="49"/>
    </row>
    <row r="159" spans="1:16" ht="12.75" customHeight="1" x14ac:dyDescent="0.2">
      <c r="A159" s="17" t="s">
        <v>47</v>
      </c>
      <c r="B159" s="22" t="s">
        <v>260</v>
      </c>
      <c r="C159" s="22" t="s">
        <v>956</v>
      </c>
      <c r="D159" s="17" t="s">
        <v>469</v>
      </c>
      <c r="E159" s="23" t="s">
        <v>957</v>
      </c>
      <c r="F159" s="24" t="s">
        <v>117</v>
      </c>
      <c r="G159" s="25">
        <v>9</v>
      </c>
      <c r="H159" s="48"/>
      <c r="I159" s="25">
        <f>ROUND(ROUND(H159,1)*ROUND(G159,1),1)</f>
        <v>0</v>
      </c>
      <c r="O159">
        <f>(I159*21)/100</f>
        <v>0</v>
      </c>
      <c r="P159" t="s">
        <v>27</v>
      </c>
    </row>
    <row r="160" spans="1:16" ht="25.5" customHeight="1" x14ac:dyDescent="0.2">
      <c r="A160" s="26" t="s">
        <v>52</v>
      </c>
      <c r="E160" s="27" t="s">
        <v>958</v>
      </c>
      <c r="H160" s="49"/>
    </row>
    <row r="161" spans="1:16" ht="12.75" customHeight="1" x14ac:dyDescent="0.2">
      <c r="A161" s="30" t="s">
        <v>54</v>
      </c>
      <c r="E161" s="29" t="s">
        <v>49</v>
      </c>
      <c r="H161" s="49"/>
    </row>
    <row r="162" spans="1:16" ht="12.75" customHeight="1" x14ac:dyDescent="0.2">
      <c r="A162" s="17" t="s">
        <v>292</v>
      </c>
      <c r="B162" s="22" t="s">
        <v>264</v>
      </c>
      <c r="C162" s="22" t="s">
        <v>959</v>
      </c>
      <c r="D162" s="17" t="s">
        <v>49</v>
      </c>
      <c r="E162" s="23" t="s">
        <v>960</v>
      </c>
      <c r="F162" s="24" t="s">
        <v>117</v>
      </c>
      <c r="G162" s="25">
        <v>9</v>
      </c>
      <c r="H162" s="48"/>
      <c r="I162" s="25">
        <f>ROUND(ROUND(H162,1)*ROUND(G162,1),1)</f>
        <v>0</v>
      </c>
      <c r="O162">
        <f>(I162*21)/100</f>
        <v>0</v>
      </c>
      <c r="P162" t="s">
        <v>27</v>
      </c>
    </row>
    <row r="163" spans="1:16" ht="12.75" customHeight="1" x14ac:dyDescent="0.2">
      <c r="A163" s="26" t="s">
        <v>52</v>
      </c>
      <c r="E163" s="27" t="s">
        <v>961</v>
      </c>
      <c r="H163" s="49"/>
    </row>
    <row r="164" spans="1:16" ht="12.75" customHeight="1" x14ac:dyDescent="0.2">
      <c r="A164" s="30" t="s">
        <v>54</v>
      </c>
      <c r="E164" s="29" t="s">
        <v>49</v>
      </c>
      <c r="H164" s="49"/>
    </row>
    <row r="165" spans="1:16" ht="12.75" customHeight="1" x14ac:dyDescent="0.2">
      <c r="A165" s="17" t="s">
        <v>47</v>
      </c>
      <c r="B165" s="22" t="s">
        <v>269</v>
      </c>
      <c r="C165" s="22" t="s">
        <v>971</v>
      </c>
      <c r="D165" s="17" t="s">
        <v>49</v>
      </c>
      <c r="E165" s="23" t="s">
        <v>972</v>
      </c>
      <c r="F165" s="24" t="s">
        <v>117</v>
      </c>
      <c r="G165" s="25">
        <v>3</v>
      </c>
      <c r="H165" s="48"/>
      <c r="I165" s="25">
        <f>ROUND(ROUND(H165,1)*ROUND(G165,1),1)</f>
        <v>0</v>
      </c>
      <c r="O165">
        <f>(I165*21)/100</f>
        <v>0</v>
      </c>
      <c r="P165" t="s">
        <v>27</v>
      </c>
    </row>
    <row r="166" spans="1:16" ht="25.5" customHeight="1" x14ac:dyDescent="0.2">
      <c r="A166" s="26" t="s">
        <v>52</v>
      </c>
      <c r="E166" s="27" t="s">
        <v>964</v>
      </c>
      <c r="H166" s="49"/>
    </row>
    <row r="167" spans="1:16" ht="12.75" customHeight="1" x14ac:dyDescent="0.2">
      <c r="A167" s="30" t="s">
        <v>54</v>
      </c>
      <c r="E167" s="29" t="s">
        <v>1103</v>
      </c>
      <c r="H167" s="49"/>
    </row>
    <row r="168" spans="1:16" ht="12.75" customHeight="1" x14ac:dyDescent="0.2">
      <c r="A168" s="17" t="s">
        <v>292</v>
      </c>
      <c r="B168" s="22" t="s">
        <v>272</v>
      </c>
      <c r="C168" s="22" t="s">
        <v>974</v>
      </c>
      <c r="D168" s="17" t="s">
        <v>49</v>
      </c>
      <c r="E168" s="23" t="s">
        <v>975</v>
      </c>
      <c r="F168" s="24" t="s">
        <v>117</v>
      </c>
      <c r="G168" s="25">
        <v>1</v>
      </c>
      <c r="H168" s="48"/>
      <c r="I168" s="25">
        <f>ROUND(ROUND(H168,1)*ROUND(G168,1),1)</f>
        <v>0</v>
      </c>
      <c r="O168">
        <f>(I168*21)/100</f>
        <v>0</v>
      </c>
      <c r="P168" t="s">
        <v>27</v>
      </c>
    </row>
    <row r="169" spans="1:16" ht="12.75" customHeight="1" x14ac:dyDescent="0.2">
      <c r="A169" s="26" t="s">
        <v>52</v>
      </c>
      <c r="E169" s="27" t="s">
        <v>976</v>
      </c>
      <c r="H169" s="49"/>
    </row>
    <row r="170" spans="1:16" ht="12.75" customHeight="1" x14ac:dyDescent="0.2">
      <c r="A170" s="30" t="s">
        <v>54</v>
      </c>
      <c r="E170" s="29" t="s">
        <v>49</v>
      </c>
      <c r="H170" s="49"/>
    </row>
    <row r="171" spans="1:16" ht="12.75" customHeight="1" x14ac:dyDescent="0.2">
      <c r="A171" s="17" t="s">
        <v>292</v>
      </c>
      <c r="B171" s="22" t="s">
        <v>278</v>
      </c>
      <c r="C171" s="22" t="s">
        <v>977</v>
      </c>
      <c r="D171" s="17" t="s">
        <v>49</v>
      </c>
      <c r="E171" s="23" t="s">
        <v>978</v>
      </c>
      <c r="F171" s="24" t="s">
        <v>117</v>
      </c>
      <c r="G171" s="25">
        <v>1</v>
      </c>
      <c r="H171" s="48"/>
      <c r="I171" s="25">
        <f>ROUND(ROUND(H171,1)*ROUND(G171,1),1)</f>
        <v>0</v>
      </c>
      <c r="O171">
        <f>(I171*21)/100</f>
        <v>0</v>
      </c>
      <c r="P171" t="s">
        <v>27</v>
      </c>
    </row>
    <row r="172" spans="1:16" ht="12.75" customHeight="1" x14ac:dyDescent="0.2">
      <c r="A172" s="26" t="s">
        <v>52</v>
      </c>
      <c r="E172" s="27" t="s">
        <v>979</v>
      </c>
      <c r="H172" s="49"/>
    </row>
    <row r="173" spans="1:16" ht="12.75" customHeight="1" x14ac:dyDescent="0.2">
      <c r="A173" s="30" t="s">
        <v>54</v>
      </c>
      <c r="E173" s="29" t="s">
        <v>49</v>
      </c>
      <c r="H173" s="49"/>
    </row>
    <row r="174" spans="1:16" ht="12.75" customHeight="1" x14ac:dyDescent="0.2">
      <c r="A174" s="17" t="s">
        <v>292</v>
      </c>
      <c r="B174" s="22" t="s">
        <v>283</v>
      </c>
      <c r="C174" s="22" t="s">
        <v>980</v>
      </c>
      <c r="D174" s="17" t="s">
        <v>49</v>
      </c>
      <c r="E174" s="23" t="s">
        <v>981</v>
      </c>
      <c r="F174" s="24" t="s">
        <v>117</v>
      </c>
      <c r="G174" s="25">
        <v>1</v>
      </c>
      <c r="H174" s="48"/>
      <c r="I174" s="25">
        <f>ROUND(ROUND(H174,1)*ROUND(G174,1),1)</f>
        <v>0</v>
      </c>
      <c r="O174">
        <f>(I174*21)/100</f>
        <v>0</v>
      </c>
      <c r="P174" t="s">
        <v>27</v>
      </c>
    </row>
    <row r="175" spans="1:16" ht="12.75" customHeight="1" x14ac:dyDescent="0.2">
      <c r="A175" s="26" t="s">
        <v>52</v>
      </c>
      <c r="E175" s="27" t="s">
        <v>982</v>
      </c>
      <c r="H175" s="49"/>
    </row>
    <row r="176" spans="1:16" ht="12.75" customHeight="1" x14ac:dyDescent="0.2">
      <c r="A176" s="30" t="s">
        <v>54</v>
      </c>
      <c r="E176" s="29" t="s">
        <v>49</v>
      </c>
      <c r="H176" s="49"/>
    </row>
    <row r="177" spans="1:16" ht="12.75" customHeight="1" x14ac:dyDescent="0.2">
      <c r="A177" s="17" t="s">
        <v>47</v>
      </c>
      <c r="B177" s="22" t="s">
        <v>287</v>
      </c>
      <c r="C177" s="22" t="s">
        <v>991</v>
      </c>
      <c r="D177" s="17" t="s">
        <v>18</v>
      </c>
      <c r="E177" s="23" t="s">
        <v>992</v>
      </c>
      <c r="F177" s="24" t="s">
        <v>183</v>
      </c>
      <c r="G177" s="25">
        <v>9</v>
      </c>
      <c r="H177" s="48"/>
      <c r="I177" s="25">
        <f>ROUND(ROUND(H177,1)*ROUND(G177,1),1)</f>
        <v>0</v>
      </c>
      <c r="O177">
        <f>(I177*21)/100</f>
        <v>0</v>
      </c>
      <c r="P177" t="s">
        <v>27</v>
      </c>
    </row>
    <row r="178" spans="1:16" ht="25.5" customHeight="1" x14ac:dyDescent="0.2">
      <c r="A178" s="26" t="s">
        <v>52</v>
      </c>
      <c r="E178" s="27" t="s">
        <v>993</v>
      </c>
      <c r="H178" s="49"/>
    </row>
    <row r="179" spans="1:16" ht="12.75" customHeight="1" x14ac:dyDescent="0.2">
      <c r="A179" s="30" t="s">
        <v>54</v>
      </c>
      <c r="E179" s="29" t="s">
        <v>49</v>
      </c>
      <c r="H179" s="49"/>
    </row>
    <row r="180" spans="1:16" ht="12.75" customHeight="1" x14ac:dyDescent="0.2">
      <c r="A180" s="17" t="s">
        <v>292</v>
      </c>
      <c r="B180" s="22" t="s">
        <v>293</v>
      </c>
      <c r="C180" s="22" t="s">
        <v>994</v>
      </c>
      <c r="D180" s="17" t="s">
        <v>49</v>
      </c>
      <c r="E180" s="23" t="s">
        <v>995</v>
      </c>
      <c r="F180" s="24" t="s">
        <v>183</v>
      </c>
      <c r="G180" s="25">
        <v>9</v>
      </c>
      <c r="H180" s="48"/>
      <c r="I180" s="25">
        <f>ROUND(ROUND(H180,1)*ROUND(G180,1),1)</f>
        <v>0</v>
      </c>
      <c r="O180">
        <f>(I180*21)/100</f>
        <v>0</v>
      </c>
      <c r="P180" t="s">
        <v>27</v>
      </c>
    </row>
    <row r="181" spans="1:16" ht="12.75" customHeight="1" x14ac:dyDescent="0.2">
      <c r="A181" s="26" t="s">
        <v>52</v>
      </c>
      <c r="E181" s="27" t="s">
        <v>996</v>
      </c>
      <c r="H181" s="49"/>
    </row>
    <row r="182" spans="1:16" ht="12.75" customHeight="1" x14ac:dyDescent="0.2">
      <c r="A182" s="30" t="s">
        <v>54</v>
      </c>
      <c r="E182" s="29" t="s">
        <v>49</v>
      </c>
      <c r="H182" s="49"/>
    </row>
    <row r="183" spans="1:16" ht="12.75" customHeight="1" x14ac:dyDescent="0.2">
      <c r="A183" s="17" t="s">
        <v>47</v>
      </c>
      <c r="B183" s="22" t="s">
        <v>298</v>
      </c>
      <c r="C183" s="22" t="s">
        <v>991</v>
      </c>
      <c r="D183" s="17" t="s">
        <v>228</v>
      </c>
      <c r="E183" s="23" t="s">
        <v>992</v>
      </c>
      <c r="F183" s="24" t="s">
        <v>183</v>
      </c>
      <c r="G183" s="25">
        <v>36</v>
      </c>
      <c r="H183" s="48"/>
      <c r="I183" s="25">
        <f>ROUND(ROUND(H183,1)*ROUND(G183,1),1)</f>
        <v>0</v>
      </c>
      <c r="O183">
        <f>(I183*21)/100</f>
        <v>0</v>
      </c>
      <c r="P183" t="s">
        <v>27</v>
      </c>
    </row>
    <row r="184" spans="1:16" ht="12.75" customHeight="1" x14ac:dyDescent="0.2">
      <c r="A184" s="26" t="s">
        <v>52</v>
      </c>
      <c r="E184" s="27" t="s">
        <v>997</v>
      </c>
      <c r="H184" s="49"/>
    </row>
    <row r="185" spans="1:16" ht="12.75" customHeight="1" x14ac:dyDescent="0.2">
      <c r="A185" s="30" t="s">
        <v>54</v>
      </c>
      <c r="E185" s="29" t="s">
        <v>49</v>
      </c>
      <c r="H185" s="49"/>
    </row>
    <row r="186" spans="1:16" ht="12.75" customHeight="1" x14ac:dyDescent="0.2">
      <c r="A186" s="17" t="s">
        <v>47</v>
      </c>
      <c r="B186" s="22" t="s">
        <v>301</v>
      </c>
      <c r="C186" s="22" t="s">
        <v>998</v>
      </c>
      <c r="D186" s="17" t="s">
        <v>49</v>
      </c>
      <c r="E186" s="23" t="s">
        <v>999</v>
      </c>
      <c r="F186" s="24" t="s">
        <v>183</v>
      </c>
      <c r="G186" s="25">
        <v>92</v>
      </c>
      <c r="H186" s="48"/>
      <c r="I186" s="25">
        <f>ROUND(ROUND(H186,1)*ROUND(G186,1),1)</f>
        <v>0</v>
      </c>
      <c r="O186">
        <f>(I186*21)/100</f>
        <v>0</v>
      </c>
      <c r="P186" t="s">
        <v>27</v>
      </c>
    </row>
    <row r="187" spans="1:16" ht="12.75" customHeight="1" x14ac:dyDescent="0.2">
      <c r="A187" s="26" t="s">
        <v>52</v>
      </c>
      <c r="E187" s="27" t="s">
        <v>1000</v>
      </c>
      <c r="H187" s="49"/>
    </row>
    <row r="188" spans="1:16" ht="12.75" customHeight="1" x14ac:dyDescent="0.2">
      <c r="A188" s="30" t="s">
        <v>54</v>
      </c>
      <c r="E188" s="29" t="s">
        <v>49</v>
      </c>
      <c r="H188" s="49"/>
    </row>
    <row r="189" spans="1:16" ht="12.75" customHeight="1" x14ac:dyDescent="0.2">
      <c r="A189" s="17" t="s">
        <v>47</v>
      </c>
      <c r="B189" s="22" t="s">
        <v>306</v>
      </c>
      <c r="C189" s="22" t="s">
        <v>1001</v>
      </c>
      <c r="D189" s="17" t="s">
        <v>49</v>
      </c>
      <c r="E189" s="23" t="s">
        <v>1002</v>
      </c>
      <c r="F189" s="24" t="s">
        <v>117</v>
      </c>
      <c r="G189" s="25">
        <v>9</v>
      </c>
      <c r="H189" s="48"/>
      <c r="I189" s="25">
        <f>ROUND(ROUND(H189,1)*ROUND(G189,1),1)</f>
        <v>0</v>
      </c>
      <c r="O189">
        <f>(I189*21)/100</f>
        <v>0</v>
      </c>
      <c r="P189" t="s">
        <v>27</v>
      </c>
    </row>
    <row r="190" spans="1:16" ht="25.5" customHeight="1" x14ac:dyDescent="0.2">
      <c r="A190" s="26" t="s">
        <v>52</v>
      </c>
      <c r="E190" s="27" t="s">
        <v>1003</v>
      </c>
      <c r="H190" s="49"/>
    </row>
    <row r="191" spans="1:16" ht="12.75" customHeight="1" x14ac:dyDescent="0.2">
      <c r="A191" s="30" t="s">
        <v>54</v>
      </c>
      <c r="E191" s="29" t="s">
        <v>49</v>
      </c>
      <c r="H191" s="49"/>
    </row>
    <row r="192" spans="1:16" ht="12.75" customHeight="1" x14ac:dyDescent="0.2">
      <c r="A192" s="17" t="s">
        <v>292</v>
      </c>
      <c r="B192" s="22" t="s">
        <v>311</v>
      </c>
      <c r="C192" s="22" t="s">
        <v>1004</v>
      </c>
      <c r="D192" s="17" t="s">
        <v>49</v>
      </c>
      <c r="E192" s="23" t="s">
        <v>1005</v>
      </c>
      <c r="F192" s="24" t="s">
        <v>117</v>
      </c>
      <c r="G192" s="25">
        <v>9</v>
      </c>
      <c r="H192" s="48"/>
      <c r="I192" s="25">
        <f>ROUND(ROUND(H192,1)*ROUND(G192,1),1)</f>
        <v>0</v>
      </c>
      <c r="O192">
        <f>(I192*21)/100</f>
        <v>0</v>
      </c>
      <c r="P192" t="s">
        <v>27</v>
      </c>
    </row>
    <row r="193" spans="1:16" ht="12.75" customHeight="1" x14ac:dyDescent="0.2">
      <c r="A193" s="26" t="s">
        <v>52</v>
      </c>
      <c r="E193" s="27" t="s">
        <v>1006</v>
      </c>
      <c r="H193" s="49"/>
    </row>
    <row r="194" spans="1:16" ht="12.75" customHeight="1" x14ac:dyDescent="0.2">
      <c r="A194" s="30" t="s">
        <v>54</v>
      </c>
      <c r="E194" s="29" t="s">
        <v>49</v>
      </c>
      <c r="H194" s="49"/>
    </row>
    <row r="195" spans="1:16" ht="12.75" customHeight="1" x14ac:dyDescent="0.2">
      <c r="A195" s="17" t="s">
        <v>47</v>
      </c>
      <c r="B195" s="22" t="s">
        <v>316</v>
      </c>
      <c r="C195" s="22" t="s">
        <v>1007</v>
      </c>
      <c r="D195" s="17" t="s">
        <v>49</v>
      </c>
      <c r="E195" s="23" t="s">
        <v>1008</v>
      </c>
      <c r="F195" s="24" t="s">
        <v>117</v>
      </c>
      <c r="G195" s="25">
        <v>2</v>
      </c>
      <c r="H195" s="48"/>
      <c r="I195" s="25">
        <f>ROUND(ROUND(H195,1)*ROUND(G195,1),1)</f>
        <v>0</v>
      </c>
      <c r="O195">
        <f>(I195*21)/100</f>
        <v>0</v>
      </c>
      <c r="P195" t="s">
        <v>27</v>
      </c>
    </row>
    <row r="196" spans="1:16" ht="25.5" customHeight="1" x14ac:dyDescent="0.2">
      <c r="A196" s="26" t="s">
        <v>52</v>
      </c>
      <c r="E196" s="27" t="s">
        <v>1009</v>
      </c>
      <c r="H196" s="49"/>
    </row>
    <row r="197" spans="1:16" ht="12.75" customHeight="1" x14ac:dyDescent="0.2">
      <c r="A197" s="30" t="s">
        <v>54</v>
      </c>
      <c r="E197" s="29" t="s">
        <v>49</v>
      </c>
      <c r="H197" s="49"/>
    </row>
    <row r="198" spans="1:16" ht="12.75" customHeight="1" x14ac:dyDescent="0.2">
      <c r="A198" s="17" t="s">
        <v>292</v>
      </c>
      <c r="B198" s="22" t="s">
        <v>322</v>
      </c>
      <c r="C198" s="22" t="s">
        <v>1010</v>
      </c>
      <c r="D198" s="17" t="s">
        <v>49</v>
      </c>
      <c r="E198" s="23" t="s">
        <v>1011</v>
      </c>
      <c r="F198" s="24" t="s">
        <v>117</v>
      </c>
      <c r="G198" s="25">
        <v>2</v>
      </c>
      <c r="H198" s="48"/>
      <c r="I198" s="25">
        <f>ROUND(ROUND(H198,1)*ROUND(G198,1),1)</f>
        <v>0</v>
      </c>
      <c r="O198">
        <f>(I198*21)/100</f>
        <v>0</v>
      </c>
      <c r="P198" t="s">
        <v>27</v>
      </c>
    </row>
    <row r="199" spans="1:16" ht="12.75" customHeight="1" x14ac:dyDescent="0.2">
      <c r="A199" s="26" t="s">
        <v>52</v>
      </c>
      <c r="E199" s="27" t="s">
        <v>1012</v>
      </c>
      <c r="H199" s="49"/>
    </row>
    <row r="200" spans="1:16" ht="12.75" customHeight="1" x14ac:dyDescent="0.2">
      <c r="A200" s="30" t="s">
        <v>54</v>
      </c>
      <c r="E200" s="29" t="s">
        <v>49</v>
      </c>
      <c r="H200" s="49"/>
    </row>
    <row r="201" spans="1:16" ht="12.75" customHeight="1" x14ac:dyDescent="0.2">
      <c r="A201" s="17" t="s">
        <v>47</v>
      </c>
      <c r="B201" s="22" t="s">
        <v>346</v>
      </c>
      <c r="C201" s="22" t="s">
        <v>1013</v>
      </c>
      <c r="D201" s="17" t="s">
        <v>49</v>
      </c>
      <c r="E201" s="23" t="s">
        <v>1014</v>
      </c>
      <c r="F201" s="24" t="s">
        <v>117</v>
      </c>
      <c r="G201" s="25">
        <v>1</v>
      </c>
      <c r="H201" s="48"/>
      <c r="I201" s="25">
        <f>ROUND(ROUND(H201,1)*ROUND(G201,1),1)</f>
        <v>0</v>
      </c>
      <c r="O201">
        <f>(I201*21)/100</f>
        <v>0</v>
      </c>
      <c r="P201" t="s">
        <v>27</v>
      </c>
    </row>
    <row r="202" spans="1:16" ht="25.5" customHeight="1" x14ac:dyDescent="0.2">
      <c r="A202" s="26" t="s">
        <v>52</v>
      </c>
      <c r="E202" s="27" t="s">
        <v>1015</v>
      </c>
      <c r="H202" s="49"/>
    </row>
    <row r="203" spans="1:16" ht="12.75" customHeight="1" x14ac:dyDescent="0.2">
      <c r="A203" s="30" t="s">
        <v>54</v>
      </c>
      <c r="E203" s="29" t="s">
        <v>49</v>
      </c>
      <c r="H203" s="49"/>
    </row>
    <row r="204" spans="1:16" ht="12.75" customHeight="1" x14ac:dyDescent="0.2">
      <c r="A204" s="17" t="s">
        <v>292</v>
      </c>
      <c r="B204" s="22" t="s">
        <v>350</v>
      </c>
      <c r="C204" s="22" t="s">
        <v>1016</v>
      </c>
      <c r="D204" s="17" t="s">
        <v>49</v>
      </c>
      <c r="E204" s="23" t="s">
        <v>1017</v>
      </c>
      <c r="F204" s="24" t="s">
        <v>117</v>
      </c>
      <c r="G204" s="25">
        <v>1</v>
      </c>
      <c r="H204" s="48"/>
      <c r="I204" s="25">
        <f>ROUND(ROUND(H204,1)*ROUND(G204,1),1)</f>
        <v>0</v>
      </c>
      <c r="O204">
        <f>(I204*21)/100</f>
        <v>0</v>
      </c>
      <c r="P204" t="s">
        <v>27</v>
      </c>
    </row>
    <row r="205" spans="1:16" ht="12.75" customHeight="1" x14ac:dyDescent="0.2">
      <c r="A205" s="26" t="s">
        <v>52</v>
      </c>
      <c r="E205" s="27" t="s">
        <v>1018</v>
      </c>
      <c r="H205" s="49"/>
    </row>
    <row r="206" spans="1:16" ht="12.75" customHeight="1" x14ac:dyDescent="0.2">
      <c r="A206" s="30" t="s">
        <v>54</v>
      </c>
      <c r="E206" s="29" t="s">
        <v>49</v>
      </c>
      <c r="H206" s="49"/>
    </row>
    <row r="207" spans="1:16" ht="12.75" customHeight="1" x14ac:dyDescent="0.2">
      <c r="A207" s="17" t="s">
        <v>47</v>
      </c>
      <c r="B207" s="22" t="s">
        <v>355</v>
      </c>
      <c r="C207" s="22" t="s">
        <v>1019</v>
      </c>
      <c r="D207" s="17" t="s">
        <v>49</v>
      </c>
      <c r="E207" s="23" t="s">
        <v>1020</v>
      </c>
      <c r="F207" s="24" t="s">
        <v>117</v>
      </c>
      <c r="G207" s="25">
        <v>9</v>
      </c>
      <c r="H207" s="48"/>
      <c r="I207" s="25">
        <f>ROUND(ROUND(H207,1)*ROUND(G207,1),1)</f>
        <v>0</v>
      </c>
      <c r="O207">
        <f>(I207*21)/100</f>
        <v>0</v>
      </c>
      <c r="P207" t="s">
        <v>27</v>
      </c>
    </row>
    <row r="208" spans="1:16" ht="25.5" customHeight="1" x14ac:dyDescent="0.2">
      <c r="A208" s="26" t="s">
        <v>52</v>
      </c>
      <c r="E208" s="27" t="s">
        <v>1021</v>
      </c>
      <c r="H208" s="49"/>
    </row>
    <row r="209" spans="1:16" ht="12.75" customHeight="1" x14ac:dyDescent="0.2">
      <c r="A209" s="30" t="s">
        <v>54</v>
      </c>
      <c r="E209" s="29" t="s">
        <v>49</v>
      </c>
      <c r="H209" s="49"/>
    </row>
    <row r="210" spans="1:16" ht="12.75" customHeight="1" x14ac:dyDescent="0.2">
      <c r="A210" s="17" t="s">
        <v>292</v>
      </c>
      <c r="B210" s="22" t="s">
        <v>360</v>
      </c>
      <c r="C210" s="22" t="s">
        <v>1022</v>
      </c>
      <c r="D210" s="17" t="s">
        <v>49</v>
      </c>
      <c r="E210" s="23" t="s">
        <v>1023</v>
      </c>
      <c r="F210" s="24" t="s">
        <v>117</v>
      </c>
      <c r="G210" s="25">
        <v>9</v>
      </c>
      <c r="H210" s="48"/>
      <c r="I210" s="25">
        <f>ROUND(ROUND(H210,1)*ROUND(G210,1),1)</f>
        <v>0</v>
      </c>
      <c r="O210">
        <f>(I210*21)/100</f>
        <v>0</v>
      </c>
      <c r="P210" t="s">
        <v>27</v>
      </c>
    </row>
    <row r="211" spans="1:16" ht="12.75" customHeight="1" x14ac:dyDescent="0.2">
      <c r="A211" s="26" t="s">
        <v>52</v>
      </c>
      <c r="E211" s="27" t="s">
        <v>1024</v>
      </c>
      <c r="H211" s="49"/>
    </row>
    <row r="212" spans="1:16" ht="12.75" customHeight="1" x14ac:dyDescent="0.2">
      <c r="A212" s="30" t="s">
        <v>54</v>
      </c>
      <c r="E212" s="29" t="s">
        <v>49</v>
      </c>
      <c r="H212" s="49"/>
    </row>
    <row r="213" spans="1:16" ht="12.75" customHeight="1" x14ac:dyDescent="0.2">
      <c r="A213" s="17" t="s">
        <v>47</v>
      </c>
      <c r="B213" s="22" t="s">
        <v>364</v>
      </c>
      <c r="C213" s="22" t="s">
        <v>1025</v>
      </c>
      <c r="D213" s="17" t="s">
        <v>49</v>
      </c>
      <c r="E213" s="23" t="s">
        <v>1026</v>
      </c>
      <c r="F213" s="24" t="s">
        <v>183</v>
      </c>
      <c r="G213" s="25">
        <v>137</v>
      </c>
      <c r="H213" s="48"/>
      <c r="I213" s="25">
        <f>ROUND(ROUND(H213,1)*ROUND(G213,1),1)</f>
        <v>0</v>
      </c>
      <c r="O213">
        <f>(I213*21)/100</f>
        <v>0</v>
      </c>
      <c r="P213" t="s">
        <v>27</v>
      </c>
    </row>
    <row r="214" spans="1:16" ht="12.75" customHeight="1" x14ac:dyDescent="0.2">
      <c r="A214" s="26" t="s">
        <v>52</v>
      </c>
      <c r="E214" s="27" t="s">
        <v>1027</v>
      </c>
      <c r="H214" s="49"/>
    </row>
    <row r="215" spans="1:16" ht="12.75" customHeight="1" x14ac:dyDescent="0.2">
      <c r="A215" s="30" t="s">
        <v>54</v>
      </c>
      <c r="E215" s="29" t="s">
        <v>1142</v>
      </c>
      <c r="H215" s="49"/>
    </row>
    <row r="216" spans="1:16" ht="12.75" customHeight="1" x14ac:dyDescent="0.2">
      <c r="A216" s="17" t="s">
        <v>47</v>
      </c>
      <c r="B216" s="22" t="s">
        <v>370</v>
      </c>
      <c r="C216" s="22" t="s">
        <v>1029</v>
      </c>
      <c r="D216" s="17" t="s">
        <v>49</v>
      </c>
      <c r="E216" s="23" t="s">
        <v>1030</v>
      </c>
      <c r="F216" s="24" t="s">
        <v>183</v>
      </c>
      <c r="G216" s="25">
        <v>102</v>
      </c>
      <c r="H216" s="48"/>
      <c r="I216" s="25">
        <f>ROUND(ROUND(H216,1)*ROUND(G216,1),1)</f>
        <v>0</v>
      </c>
      <c r="O216">
        <f>(I216*21)/100</f>
        <v>0</v>
      </c>
      <c r="P216" t="s">
        <v>27</v>
      </c>
    </row>
    <row r="217" spans="1:16" ht="12.75" customHeight="1" x14ac:dyDescent="0.2">
      <c r="A217" s="26" t="s">
        <v>52</v>
      </c>
      <c r="E217" s="27" t="s">
        <v>1031</v>
      </c>
      <c r="H217" s="49"/>
    </row>
    <row r="218" spans="1:16" ht="12.75" customHeight="1" x14ac:dyDescent="0.2">
      <c r="A218" s="30" t="s">
        <v>54</v>
      </c>
      <c r="E218" s="29" t="s">
        <v>1143</v>
      </c>
      <c r="H218" s="49"/>
    </row>
    <row r="219" spans="1:16" ht="12.75" customHeight="1" x14ac:dyDescent="0.2">
      <c r="A219" s="17" t="s">
        <v>47</v>
      </c>
      <c r="B219" s="22" t="s">
        <v>374</v>
      </c>
      <c r="C219" s="22" t="s">
        <v>1033</v>
      </c>
      <c r="D219" s="17" t="s">
        <v>469</v>
      </c>
      <c r="E219" s="23" t="s">
        <v>1034</v>
      </c>
      <c r="F219" s="24" t="s">
        <v>183</v>
      </c>
      <c r="G219" s="25">
        <v>102</v>
      </c>
      <c r="H219" s="48"/>
      <c r="I219" s="25">
        <f>ROUND(ROUND(H219,1)*ROUND(G219,1),1)</f>
        <v>0</v>
      </c>
      <c r="O219">
        <f>(I219*21)/100</f>
        <v>0</v>
      </c>
      <c r="P219" t="s">
        <v>27</v>
      </c>
    </row>
    <row r="220" spans="1:16" ht="12.75" customHeight="1" x14ac:dyDescent="0.2">
      <c r="A220" s="26" t="s">
        <v>52</v>
      </c>
      <c r="E220" s="27" t="s">
        <v>1035</v>
      </c>
      <c r="H220" s="49"/>
    </row>
    <row r="221" spans="1:16" ht="12.75" customHeight="1" x14ac:dyDescent="0.2">
      <c r="A221" s="30" t="s">
        <v>54</v>
      </c>
      <c r="E221" s="29" t="s">
        <v>1144</v>
      </c>
      <c r="H221" s="49"/>
    </row>
    <row r="222" spans="1:16" ht="12.75" customHeight="1" x14ac:dyDescent="0.2">
      <c r="A222" s="17" t="s">
        <v>47</v>
      </c>
      <c r="B222" s="22" t="s">
        <v>379</v>
      </c>
      <c r="C222" s="22" t="s">
        <v>1036</v>
      </c>
      <c r="D222" s="17" t="s">
        <v>49</v>
      </c>
      <c r="E222" s="23" t="s">
        <v>1037</v>
      </c>
      <c r="F222" s="24" t="s">
        <v>183</v>
      </c>
      <c r="G222" s="25">
        <v>93</v>
      </c>
      <c r="H222" s="48"/>
      <c r="I222" s="25">
        <f>ROUND(ROUND(H222,1)*ROUND(G222,1),1)</f>
        <v>0</v>
      </c>
      <c r="O222">
        <f>(I222*21)/100</f>
        <v>0</v>
      </c>
      <c r="P222" t="s">
        <v>27</v>
      </c>
    </row>
    <row r="223" spans="1:16" ht="12.75" customHeight="1" x14ac:dyDescent="0.2">
      <c r="A223" s="26" t="s">
        <v>52</v>
      </c>
      <c r="E223" s="27" t="s">
        <v>1038</v>
      </c>
      <c r="H223" s="49"/>
    </row>
    <row r="224" spans="1:16" ht="12.75" customHeight="1" x14ac:dyDescent="0.2">
      <c r="A224" s="30" t="s">
        <v>54</v>
      </c>
      <c r="E224" s="29" t="s">
        <v>49</v>
      </c>
      <c r="H224" s="49"/>
    </row>
    <row r="225" spans="1:16" ht="12.75" customHeight="1" x14ac:dyDescent="0.2">
      <c r="A225" s="17" t="s">
        <v>47</v>
      </c>
      <c r="B225" s="22" t="s">
        <v>383</v>
      </c>
      <c r="C225" s="22" t="s">
        <v>1039</v>
      </c>
      <c r="D225" s="17" t="s">
        <v>49</v>
      </c>
      <c r="E225" s="23" t="s">
        <v>1040</v>
      </c>
      <c r="F225" s="24" t="s">
        <v>117</v>
      </c>
      <c r="G225" s="25">
        <v>9</v>
      </c>
      <c r="H225" s="48"/>
      <c r="I225" s="25">
        <f>ROUND(ROUND(H225,1)*ROUND(G225,1),1)</f>
        <v>0</v>
      </c>
      <c r="O225">
        <f>(I225*21)/100</f>
        <v>0</v>
      </c>
      <c r="P225" t="s">
        <v>27</v>
      </c>
    </row>
    <row r="226" spans="1:16" ht="25.5" customHeight="1" x14ac:dyDescent="0.2">
      <c r="A226" s="26" t="s">
        <v>52</v>
      </c>
      <c r="E226" s="27" t="s">
        <v>1041</v>
      </c>
      <c r="H226" s="49"/>
    </row>
    <row r="227" spans="1:16" ht="12.75" customHeight="1" x14ac:dyDescent="0.2">
      <c r="A227" s="30" t="s">
        <v>54</v>
      </c>
      <c r="E227" s="29" t="s">
        <v>49</v>
      </c>
      <c r="H227" s="49"/>
    </row>
    <row r="228" spans="1:16" ht="12.75" customHeight="1" x14ac:dyDescent="0.2">
      <c r="A228" s="17" t="s">
        <v>292</v>
      </c>
      <c r="B228" s="22" t="s">
        <v>386</v>
      </c>
      <c r="C228" s="22" t="s">
        <v>1042</v>
      </c>
      <c r="D228" s="17" t="s">
        <v>49</v>
      </c>
      <c r="E228" s="23" t="s">
        <v>1043</v>
      </c>
      <c r="F228" s="24" t="s">
        <v>117</v>
      </c>
      <c r="G228" s="25">
        <v>9</v>
      </c>
      <c r="H228" s="48"/>
      <c r="I228" s="25">
        <f>ROUND(ROUND(H228,1)*ROUND(G228,1),1)</f>
        <v>0</v>
      </c>
      <c r="O228">
        <f>(I228*21)/100</f>
        <v>0</v>
      </c>
      <c r="P228" t="s">
        <v>27</v>
      </c>
    </row>
    <row r="229" spans="1:16" ht="12.75" customHeight="1" x14ac:dyDescent="0.2">
      <c r="A229" s="26" t="s">
        <v>52</v>
      </c>
      <c r="E229" s="27" t="s">
        <v>1044</v>
      </c>
      <c r="H229" s="49"/>
    </row>
    <row r="230" spans="1:16" ht="12.75" customHeight="1" x14ac:dyDescent="0.2">
      <c r="A230" s="30" t="s">
        <v>54</v>
      </c>
      <c r="E230" s="29" t="s">
        <v>49</v>
      </c>
      <c r="H230" s="49"/>
    </row>
    <row r="231" spans="1:16" ht="12.75" customHeight="1" x14ac:dyDescent="0.2">
      <c r="A231" s="17" t="s">
        <v>47</v>
      </c>
      <c r="B231" s="22" t="s">
        <v>391</v>
      </c>
      <c r="C231" s="22" t="s">
        <v>1045</v>
      </c>
      <c r="D231" s="17" t="s">
        <v>49</v>
      </c>
      <c r="E231" s="23" t="s">
        <v>1046</v>
      </c>
      <c r="F231" s="24" t="s">
        <v>117</v>
      </c>
      <c r="G231" s="25">
        <v>2</v>
      </c>
      <c r="H231" s="48"/>
      <c r="I231" s="25">
        <f>ROUND(ROUND(H231,1)*ROUND(G231,1),1)</f>
        <v>0</v>
      </c>
      <c r="O231">
        <f>(I231*21)/100</f>
        <v>0</v>
      </c>
      <c r="P231" t="s">
        <v>27</v>
      </c>
    </row>
    <row r="232" spans="1:16" ht="25.5" customHeight="1" x14ac:dyDescent="0.2">
      <c r="A232" s="26" t="s">
        <v>52</v>
      </c>
      <c r="E232" s="27" t="s">
        <v>1047</v>
      </c>
      <c r="H232" s="49"/>
    </row>
    <row r="233" spans="1:16" ht="12.75" customHeight="1" x14ac:dyDescent="0.2">
      <c r="A233" s="30" t="s">
        <v>54</v>
      </c>
      <c r="E233" s="29" t="s">
        <v>49</v>
      </c>
      <c r="H233" s="49"/>
    </row>
    <row r="234" spans="1:16" ht="12.75" customHeight="1" x14ac:dyDescent="0.2">
      <c r="A234" s="17" t="s">
        <v>292</v>
      </c>
      <c r="B234" s="22" t="s">
        <v>395</v>
      </c>
      <c r="C234" s="22" t="s">
        <v>1048</v>
      </c>
      <c r="D234" s="17" t="s">
        <v>49</v>
      </c>
      <c r="E234" s="23" t="s">
        <v>1049</v>
      </c>
      <c r="F234" s="24" t="s">
        <v>117</v>
      </c>
      <c r="G234" s="25">
        <v>2</v>
      </c>
      <c r="H234" s="48"/>
      <c r="I234" s="25">
        <f>ROUND(ROUND(H234,1)*ROUND(G234,1),1)</f>
        <v>0</v>
      </c>
      <c r="O234">
        <f>(I234*21)/100</f>
        <v>0</v>
      </c>
      <c r="P234" t="s">
        <v>27</v>
      </c>
    </row>
    <row r="235" spans="1:16" ht="12.75" customHeight="1" x14ac:dyDescent="0.2">
      <c r="A235" s="26" t="s">
        <v>52</v>
      </c>
      <c r="E235" s="27" t="s">
        <v>1145</v>
      </c>
      <c r="H235" s="49"/>
    </row>
    <row r="236" spans="1:16" ht="12.75" customHeight="1" x14ac:dyDescent="0.2">
      <c r="A236" s="30" t="s">
        <v>54</v>
      </c>
      <c r="E236" s="29" t="s">
        <v>49</v>
      </c>
      <c r="H236" s="49"/>
    </row>
    <row r="237" spans="1:16" ht="12.75" customHeight="1" x14ac:dyDescent="0.2">
      <c r="A237" s="17" t="s">
        <v>47</v>
      </c>
      <c r="B237" s="22" t="s">
        <v>401</v>
      </c>
      <c r="C237" s="22" t="s">
        <v>1051</v>
      </c>
      <c r="D237" s="17" t="s">
        <v>49</v>
      </c>
      <c r="E237" s="23" t="s">
        <v>1052</v>
      </c>
      <c r="F237" s="24" t="s">
        <v>117</v>
      </c>
      <c r="G237" s="25">
        <v>1</v>
      </c>
      <c r="H237" s="48"/>
      <c r="I237" s="25">
        <f>ROUND(ROUND(H237,1)*ROUND(G237,1),1)</f>
        <v>0</v>
      </c>
      <c r="O237">
        <f>(I237*21)/100</f>
        <v>0</v>
      </c>
      <c r="P237" t="s">
        <v>27</v>
      </c>
    </row>
    <row r="238" spans="1:16" ht="25.5" customHeight="1" x14ac:dyDescent="0.2">
      <c r="A238" s="26" t="s">
        <v>52</v>
      </c>
      <c r="E238" s="27" t="s">
        <v>1053</v>
      </c>
      <c r="H238" s="49"/>
    </row>
    <row r="239" spans="1:16" ht="12.75" customHeight="1" x14ac:dyDescent="0.2">
      <c r="A239" s="30" t="s">
        <v>54</v>
      </c>
      <c r="E239" s="29" t="s">
        <v>49</v>
      </c>
      <c r="H239" s="49"/>
    </row>
    <row r="240" spans="1:16" ht="12.75" customHeight="1" x14ac:dyDescent="0.2">
      <c r="A240" s="17" t="s">
        <v>292</v>
      </c>
      <c r="B240" s="22" t="s">
        <v>411</v>
      </c>
      <c r="C240" s="22" t="s">
        <v>1054</v>
      </c>
      <c r="D240" s="17" t="s">
        <v>49</v>
      </c>
      <c r="E240" s="23" t="s">
        <v>1055</v>
      </c>
      <c r="F240" s="24" t="s">
        <v>117</v>
      </c>
      <c r="G240" s="25">
        <v>1</v>
      </c>
      <c r="H240" s="48"/>
      <c r="I240" s="25">
        <f>ROUND(ROUND(H240,1)*ROUND(G240,1),1)</f>
        <v>0</v>
      </c>
      <c r="O240">
        <f>(I240*21)/100</f>
        <v>0</v>
      </c>
      <c r="P240" t="s">
        <v>27</v>
      </c>
    </row>
    <row r="241" spans="1:16" ht="12.75" customHeight="1" x14ac:dyDescent="0.2">
      <c r="A241" s="26" t="s">
        <v>52</v>
      </c>
      <c r="E241" s="27" t="s">
        <v>1056</v>
      </c>
      <c r="H241" s="49"/>
    </row>
    <row r="242" spans="1:16" ht="12.75" customHeight="1" x14ac:dyDescent="0.2">
      <c r="A242" s="30" t="s">
        <v>54</v>
      </c>
      <c r="E242" s="29" t="s">
        <v>49</v>
      </c>
      <c r="H242" s="49"/>
    </row>
    <row r="243" spans="1:16" ht="12.75" customHeight="1" x14ac:dyDescent="0.2">
      <c r="A243" s="17" t="s">
        <v>47</v>
      </c>
      <c r="B243" s="22" t="s">
        <v>415</v>
      </c>
      <c r="C243" s="22" t="s">
        <v>558</v>
      </c>
      <c r="D243" s="17" t="s">
        <v>49</v>
      </c>
      <c r="E243" s="23" t="s">
        <v>559</v>
      </c>
      <c r="F243" s="24" t="s">
        <v>183</v>
      </c>
      <c r="G243" s="25">
        <v>102</v>
      </c>
      <c r="H243" s="48"/>
      <c r="I243" s="25">
        <f>ROUND(ROUND(H243,1)*ROUND(G243,1),1)</f>
        <v>0</v>
      </c>
      <c r="O243">
        <f>(I243*21)/100</f>
        <v>0</v>
      </c>
      <c r="P243" t="s">
        <v>27</v>
      </c>
    </row>
    <row r="244" spans="1:16" ht="25.5" customHeight="1" x14ac:dyDescent="0.2">
      <c r="A244" s="26" t="s">
        <v>52</v>
      </c>
      <c r="E244" s="27" t="s">
        <v>1057</v>
      </c>
      <c r="H244" s="49"/>
    </row>
    <row r="245" spans="1:16" ht="12.75" customHeight="1" x14ac:dyDescent="0.2">
      <c r="A245" s="30" t="s">
        <v>54</v>
      </c>
      <c r="E245" s="29" t="s">
        <v>1144</v>
      </c>
      <c r="H245" s="49"/>
    </row>
    <row r="246" spans="1:16" ht="12.75" customHeight="1" x14ac:dyDescent="0.2">
      <c r="A246" s="17" t="s">
        <v>47</v>
      </c>
      <c r="B246" s="22" t="s">
        <v>459</v>
      </c>
      <c r="C246" s="22" t="s">
        <v>1059</v>
      </c>
      <c r="D246" s="17" t="s">
        <v>49</v>
      </c>
      <c r="E246" s="23" t="s">
        <v>1060</v>
      </c>
      <c r="F246" s="24" t="s">
        <v>51</v>
      </c>
      <c r="G246" s="25">
        <v>1</v>
      </c>
      <c r="H246" s="48"/>
      <c r="I246" s="25">
        <f>ROUND(ROUND(H246,1)*ROUND(G246,1),1)</f>
        <v>0</v>
      </c>
      <c r="O246">
        <f>(I246*21)/100</f>
        <v>0</v>
      </c>
      <c r="P246" t="s">
        <v>27</v>
      </c>
    </row>
    <row r="247" spans="1:16" ht="12.75" customHeight="1" x14ac:dyDescent="0.2">
      <c r="A247" s="26" t="s">
        <v>52</v>
      </c>
      <c r="E247" s="27" t="s">
        <v>1061</v>
      </c>
      <c r="H247" s="49"/>
    </row>
    <row r="248" spans="1:16" ht="12.75" customHeight="1" x14ac:dyDescent="0.2">
      <c r="A248" s="28" t="s">
        <v>54</v>
      </c>
      <c r="E248" s="29" t="s">
        <v>49</v>
      </c>
      <c r="H248" s="49"/>
    </row>
    <row r="249" spans="1:16" ht="12.75" customHeight="1" x14ac:dyDescent="0.2">
      <c r="A249" s="5" t="s">
        <v>45</v>
      </c>
      <c r="B249" s="5"/>
      <c r="C249" s="32" t="s">
        <v>42</v>
      </c>
      <c r="D249" s="5"/>
      <c r="E249" s="20" t="s">
        <v>561</v>
      </c>
      <c r="F249" s="5"/>
      <c r="G249" s="5"/>
      <c r="H249" s="50"/>
      <c r="I249" s="33">
        <f>0+I250+I253+I256+I259+I262+I265</f>
        <v>0</v>
      </c>
    </row>
    <row r="250" spans="1:16" ht="12.75" customHeight="1" x14ac:dyDescent="0.2">
      <c r="A250" s="17" t="s">
        <v>47</v>
      </c>
      <c r="B250" s="22" t="s">
        <v>419</v>
      </c>
      <c r="C250" s="22" t="s">
        <v>1063</v>
      </c>
      <c r="D250" s="17" t="s">
        <v>49</v>
      </c>
      <c r="E250" s="23" t="s">
        <v>1064</v>
      </c>
      <c r="F250" s="24" t="s">
        <v>183</v>
      </c>
      <c r="G250" s="25">
        <v>102</v>
      </c>
      <c r="H250" s="48"/>
      <c r="I250" s="25">
        <f>ROUND(ROUND(H250,1)*ROUND(G250,1),1)</f>
        <v>0</v>
      </c>
      <c r="O250">
        <f>(I250*21)/100</f>
        <v>0</v>
      </c>
      <c r="P250" t="s">
        <v>27</v>
      </c>
    </row>
    <row r="251" spans="1:16" ht="12.75" customHeight="1" x14ac:dyDescent="0.2">
      <c r="A251" s="26" t="s">
        <v>52</v>
      </c>
      <c r="E251" s="27" t="s">
        <v>1065</v>
      </c>
      <c r="H251" s="49"/>
    </row>
    <row r="252" spans="1:16" ht="12.75" customHeight="1" x14ac:dyDescent="0.2">
      <c r="A252" s="30" t="s">
        <v>54</v>
      </c>
      <c r="E252" s="29" t="s">
        <v>1146</v>
      </c>
      <c r="H252" s="49"/>
    </row>
    <row r="253" spans="1:16" ht="12.75" customHeight="1" x14ac:dyDescent="0.2">
      <c r="A253" s="17" t="s">
        <v>47</v>
      </c>
      <c r="B253" s="22" t="s">
        <v>422</v>
      </c>
      <c r="C253" s="22" t="s">
        <v>577</v>
      </c>
      <c r="D253" s="17" t="s">
        <v>49</v>
      </c>
      <c r="E253" s="23" t="s">
        <v>578</v>
      </c>
      <c r="F253" s="24" t="s">
        <v>275</v>
      </c>
      <c r="G253" s="25">
        <v>60.7</v>
      </c>
      <c r="H253" s="48"/>
      <c r="I253" s="25">
        <f>ROUND(ROUND(H253,1)*ROUND(G253,1),1)</f>
        <v>0</v>
      </c>
      <c r="O253">
        <f>(I253*21)/100</f>
        <v>0</v>
      </c>
      <c r="P253" t="s">
        <v>27</v>
      </c>
    </row>
    <row r="254" spans="1:16" ht="12.75" customHeight="1" x14ac:dyDescent="0.2">
      <c r="A254" s="26" t="s">
        <v>52</v>
      </c>
      <c r="E254" s="27" t="s">
        <v>579</v>
      </c>
      <c r="H254" s="49"/>
    </row>
    <row r="255" spans="1:16" ht="12.75" customHeight="1" x14ac:dyDescent="0.2">
      <c r="A255" s="30" t="s">
        <v>54</v>
      </c>
      <c r="E255" s="29" t="s">
        <v>49</v>
      </c>
      <c r="H255" s="49"/>
    </row>
    <row r="256" spans="1:16" ht="12.75" customHeight="1" x14ac:dyDescent="0.2">
      <c r="A256" s="17" t="s">
        <v>47</v>
      </c>
      <c r="B256" s="22" t="s">
        <v>425</v>
      </c>
      <c r="C256" s="22" t="s">
        <v>586</v>
      </c>
      <c r="D256" s="17" t="s">
        <v>49</v>
      </c>
      <c r="E256" s="23" t="s">
        <v>587</v>
      </c>
      <c r="F256" s="24" t="s">
        <v>275</v>
      </c>
      <c r="G256" s="25">
        <v>56.9</v>
      </c>
      <c r="H256" s="48"/>
      <c r="I256" s="25">
        <f>ROUND(ROUND(H256,1)*ROUND(G256,1),1)</f>
        <v>0</v>
      </c>
      <c r="O256">
        <f>(I256*21)/100</f>
        <v>0</v>
      </c>
      <c r="P256" t="s">
        <v>27</v>
      </c>
    </row>
    <row r="257" spans="1:16" ht="12.75" customHeight="1" x14ac:dyDescent="0.2">
      <c r="A257" s="26" t="s">
        <v>52</v>
      </c>
      <c r="E257" s="27" t="s">
        <v>588</v>
      </c>
      <c r="H257" s="49"/>
    </row>
    <row r="258" spans="1:16" ht="12.75" customHeight="1" x14ac:dyDescent="0.2">
      <c r="A258" s="30" t="s">
        <v>54</v>
      </c>
      <c r="E258" s="29" t="s">
        <v>1147</v>
      </c>
      <c r="H258" s="49"/>
    </row>
    <row r="259" spans="1:16" ht="12.75" customHeight="1" x14ac:dyDescent="0.2">
      <c r="A259" s="17" t="s">
        <v>47</v>
      </c>
      <c r="B259" s="22" t="s">
        <v>429</v>
      </c>
      <c r="C259" s="22" t="s">
        <v>1069</v>
      </c>
      <c r="D259" s="17" t="s">
        <v>49</v>
      </c>
      <c r="E259" s="23" t="s">
        <v>1070</v>
      </c>
      <c r="F259" s="24" t="s">
        <v>275</v>
      </c>
      <c r="G259" s="25">
        <v>1.9970559999999999</v>
      </c>
      <c r="H259" s="48"/>
      <c r="I259" s="25">
        <f>ROUND(ROUND(H259,1)*ROUND(G259,1),1)</f>
        <v>0</v>
      </c>
      <c r="O259">
        <f>(I259*21)/100</f>
        <v>0</v>
      </c>
      <c r="P259" t="s">
        <v>27</v>
      </c>
    </row>
    <row r="260" spans="1:16" ht="12.75" customHeight="1" x14ac:dyDescent="0.2">
      <c r="A260" s="26" t="s">
        <v>52</v>
      </c>
      <c r="E260" s="27" t="s">
        <v>49</v>
      </c>
      <c r="H260" s="49"/>
    </row>
    <row r="261" spans="1:16" ht="12.75" customHeight="1" x14ac:dyDescent="0.2">
      <c r="A261" s="30" t="s">
        <v>54</v>
      </c>
      <c r="E261" s="29" t="s">
        <v>49</v>
      </c>
      <c r="H261" s="49"/>
    </row>
    <row r="262" spans="1:16" ht="12.75" customHeight="1" x14ac:dyDescent="0.2">
      <c r="A262" s="17" t="s">
        <v>47</v>
      </c>
      <c r="B262" s="22" t="s">
        <v>463</v>
      </c>
      <c r="C262" s="22" t="s">
        <v>594</v>
      </c>
      <c r="D262" s="17" t="s">
        <v>49</v>
      </c>
      <c r="E262" s="23" t="s">
        <v>595</v>
      </c>
      <c r="F262" s="24" t="s">
        <v>275</v>
      </c>
      <c r="G262" s="25">
        <v>60.701000000000001</v>
      </c>
      <c r="H262" s="48"/>
      <c r="I262" s="25">
        <f>ROUND(ROUND(H262,1)*ROUND(G262,1),1)</f>
        <v>0</v>
      </c>
      <c r="O262">
        <f>(I262*21)/100</f>
        <v>0</v>
      </c>
      <c r="P262" t="s">
        <v>27</v>
      </c>
    </row>
    <row r="263" spans="1:16" ht="12.75" customHeight="1" x14ac:dyDescent="0.2">
      <c r="A263" s="26" t="s">
        <v>52</v>
      </c>
      <c r="E263" s="27" t="s">
        <v>596</v>
      </c>
      <c r="H263" s="49"/>
    </row>
    <row r="264" spans="1:16" ht="12.75" customHeight="1" x14ac:dyDescent="0.2">
      <c r="A264" s="30" t="s">
        <v>54</v>
      </c>
      <c r="E264" s="29" t="s">
        <v>49</v>
      </c>
      <c r="H264" s="49"/>
    </row>
    <row r="265" spans="1:16" ht="12.75" customHeight="1" x14ac:dyDescent="0.2">
      <c r="A265" s="17" t="s">
        <v>47</v>
      </c>
      <c r="B265" s="22" t="s">
        <v>467</v>
      </c>
      <c r="C265" s="22" t="s">
        <v>598</v>
      </c>
      <c r="D265" s="17" t="s">
        <v>49</v>
      </c>
      <c r="E265" s="23" t="s">
        <v>595</v>
      </c>
      <c r="F265" s="24" t="s">
        <v>275</v>
      </c>
      <c r="G265" s="25">
        <v>60.7</v>
      </c>
      <c r="H265" s="48"/>
      <c r="I265" s="25">
        <f>ROUND(ROUND(H265,1)*ROUND(G265,1),1)</f>
        <v>0</v>
      </c>
      <c r="O265">
        <f>(I265*21)/100</f>
        <v>0</v>
      </c>
      <c r="P265" t="s">
        <v>27</v>
      </c>
    </row>
    <row r="266" spans="1:16" ht="12.75" customHeight="1" x14ac:dyDescent="0.2">
      <c r="A266" s="26" t="s">
        <v>52</v>
      </c>
      <c r="E266" s="27" t="s">
        <v>599</v>
      </c>
      <c r="H266" s="49"/>
    </row>
    <row r="267" spans="1:16" ht="12.75" customHeight="1" x14ac:dyDescent="0.2">
      <c r="A267" s="28" t="s">
        <v>54</v>
      </c>
      <c r="E267" s="29" t="s">
        <v>49</v>
      </c>
      <c r="H267" s="49"/>
    </row>
  </sheetData>
  <sheetProtection algorithmName="SHA-512" hashValue="onVMlmQ5qIkhToCsXa6ijYcEIraM/aaFQ1xMWWjstMzxWLhI/KLsupGWaySLi2JQThjUzBkVv14vtl9/DFzkRw==" saltValue="IT6oQggAY8Xw/xw+gt4Ijg==" spinCount="100000" sheet="1" objects="1" scenarios="1"/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4"/>
  <sheetViews>
    <sheetView zoomScaleNormal="100" workbookViewId="0">
      <selection sqref="A1:A3"/>
    </sheetView>
  </sheetViews>
  <sheetFormatPr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8"/>
      <c r="B1" s="1"/>
      <c r="C1" s="1"/>
      <c r="D1" s="1"/>
      <c r="E1" s="1"/>
    </row>
    <row r="2" spans="1:5" ht="12.75" customHeight="1" x14ac:dyDescent="0.2">
      <c r="A2" s="38"/>
      <c r="B2" s="41" t="s">
        <v>1149</v>
      </c>
      <c r="C2" s="41"/>
      <c r="D2" s="1"/>
      <c r="E2" s="1"/>
    </row>
    <row r="3" spans="1:5" ht="20.100000000000001" customHeight="1" x14ac:dyDescent="0.2">
      <c r="A3" s="38"/>
      <c r="B3" s="41"/>
      <c r="C3" s="41"/>
      <c r="D3" s="1"/>
      <c r="E3" s="1"/>
    </row>
    <row r="4" spans="1:5" ht="20.100000000000001" customHeight="1" x14ac:dyDescent="0.2">
      <c r="A4" s="1"/>
      <c r="B4" s="40" t="s">
        <v>1</v>
      </c>
      <c r="C4" s="38"/>
      <c r="D4" s="38"/>
      <c r="E4" s="1"/>
    </row>
    <row r="5" spans="1:5" ht="12.75" customHeight="1" x14ac:dyDescent="0.2">
      <c r="A5" s="1"/>
      <c r="B5" s="38" t="s">
        <v>2</v>
      </c>
      <c r="C5" s="38"/>
      <c r="D5" s="38"/>
      <c r="E5" s="1"/>
    </row>
    <row r="6" spans="1:5" ht="12.75" customHeight="1" x14ac:dyDescent="0.2">
      <c r="A6" s="1"/>
      <c r="B6" s="3" t="s">
        <v>3</v>
      </c>
      <c r="C6" s="6">
        <f>SUM(C10:C14)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SUM(E10:E14)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15" t="s">
        <v>18</v>
      </c>
      <c r="B10" s="15" t="s">
        <v>28</v>
      </c>
      <c r="C10" s="16">
        <f>'VRN Uznatelné'!I3</f>
        <v>0</v>
      </c>
      <c r="D10" s="16">
        <f>0+'VRN Uznatelné'!O10+'VRN Uznatelné'!O13+'VRN Uznatelné'!O16+'VRN Uznatelné'!O19+'VRN Uznatelné'!O22+'VRN Uznatelné'!O25+'VRN Uznatelné'!O28+'VRN Uznatelné'!O31+'VRN Uznatelné'!O34+'VRN Uznatelné'!O37+'VRN Uznatelné'!O40+'VRN Uznatelné'!O43+'VRN Uznatelné'!O46+'VRN Uznatelné'!O49+'VRN Uznatelné'!O52+'VRN Uznatelné'!O55+'VRN Uznatelné'!O58+'VRN Uznatelné'!O61+'VRN Uznatelné'!O64</f>
        <v>0</v>
      </c>
      <c r="E10" s="16">
        <f t="shared" ref="E10:E14" si="0">C10+D10</f>
        <v>0</v>
      </c>
    </row>
    <row r="11" spans="1:5" ht="12.75" customHeight="1" x14ac:dyDescent="0.2">
      <c r="A11" s="15" t="s">
        <v>106</v>
      </c>
      <c r="B11" s="15" t="s">
        <v>107</v>
      </c>
      <c r="C11" s="16">
        <f>'SO 01 - A - Uznatelné'!I3</f>
        <v>0</v>
      </c>
      <c r="D11" s="16">
        <f>0+'SO 01 - A - Uznatelné'!O11+'SO 01 - A - Uznatelné'!O14+'SO 01 - A - Uznatelné'!O17+'SO 01 - A - Uznatelné'!O20+'SO 01 - A - Uznatelné'!O23+'SO 01 - A - Uznatelné'!O26+'SO 01 - A - Uznatelné'!O29+'SO 01 - A - Uznatelné'!O32+'SO 01 - A - Uznatelné'!O35+'SO 01 - A - Uznatelné'!O38+'SO 01 - A - Uznatelné'!O41+'SO 01 - A - Uznatelné'!O44+'SO 01 - A - Uznatelné'!O47+'SO 01 - A - Uznatelné'!O50+'SO 01 - A - Uznatelné'!O53+'SO 01 - A - Uznatelné'!O56+'SO 01 - A - Uznatelné'!O59+'SO 01 - A - Uznatelné'!O62+'SO 01 - A - Uznatelné'!O65+'SO 01 - A - Uznatelné'!O68+'SO 01 - A - Uznatelné'!O71+'SO 01 - A - Uznatelné'!O74+'SO 01 - A - Uznatelné'!O77+'SO 01 - A - Uznatelné'!O80+'SO 01 - A - Uznatelné'!O83+'SO 01 - A - Uznatelné'!O86+'SO 01 - A - Uznatelné'!O89+'SO 01 - A - Uznatelné'!O92+'SO 01 - A - Uznatelné'!O95+'SO 01 - A - Uznatelné'!O98+'SO 01 - A - Uznatelné'!O101+'SO 01 - A - Uznatelné'!O104+'SO 01 - A - Uznatelné'!O107+'SO 01 - A - Uznatelné'!O110+'SO 01 - A - Uznatelné'!O113+'SO 01 - A - Uznatelné'!O116+'SO 01 - A - Uznatelné'!O119+'SO 01 - A - Uznatelné'!O122+'SO 01 - A - Uznatelné'!O125+'SO 01 - A - Uznatelné'!O128+'SO 01 - A - Uznatelné'!O131+'SO 01 - A - Uznatelné'!O134+'SO 01 - A - Uznatelné'!O137+'SO 01 - A - Uznatelné'!O140+'SO 01 - A - Uznatelné'!O143+'SO 01 - A - Uznatelné'!O146+'SO 01 - A - Uznatelné'!O149+'SO 01 - A - Uznatelné'!O152+'SO 01 - A - Uznatelné'!O155+'SO 01 - A - Uznatelné'!O158+'SO 01 - A - Uznatelné'!O161+'SO 01 - A - Uznatelné'!O164+'SO 01 - A - Uznatelné'!O167+'SO 01 - A - Uznatelné'!O170+'SO 01 - A - Uznatelné'!O173+'SO 01 - A - Uznatelné'!O176+'SO 01 - A - Uznatelné'!O179+'SO 01 - A - Uznatelné'!O182+'SO 01 - A - Uznatelné'!O185+'SO 01 - A - Uznatelné'!O188+'SO 01 - A - Uznatelné'!O191+'SO 01 - A - Uznatelné'!O195+'SO 01 - A - Uznatelné'!O198+'SO 01 - A - Uznatelné'!O202+'SO 01 - A - Uznatelné'!O205+'SO 01 - A - Uznatelné'!O208+'SO 01 - A - Uznatelné'!O212+'SO 01 - A - Uznatelné'!O215+'SO 01 - A - Uznatelné'!O218+'SO 01 - A - Uznatelné'!O221+'SO 01 - A - Uznatelné'!O224+'SO 01 - A - Uznatelné'!O227+'SO 01 - A - Uznatelné'!O230+'SO 01 - A - Uznatelné'!O234+'SO 01 - A - Uznatelné'!O237+'SO 01 - A - Uznatelné'!O241+'SO 01 - A - Uznatelné'!O244+'SO 01 - A - Uznatelné'!O247+'SO 01 - A - Uznatelné'!O250+'SO 01 - A - Uznatelné'!O253+'SO 01 - A - Uznatelné'!O256+'SO 01 - A - Uznatelné'!O259+'SO 01 - A - Uznatelné'!O262+'SO 01 - A - Uznatelné'!O265+'SO 01 - A - Uznatelné'!O268+'SO 01 - A - Uznatelné'!O271+'SO 01 - A - Uznatelné'!O274+'SO 01 - A - Uznatelné'!O277+'SO 01 - A - Uznatelné'!O280+'SO 01 - A - Uznatelné'!O283+'SO 01 - A - Uznatelné'!O286+'SO 01 - A - Uznatelné'!O289+'SO 01 - A - Uznatelné'!O292+'SO 01 - A - Uznatelné'!O295+'SO 01 - A - Uznatelné'!O298+'SO 01 - A - Uznatelné'!O301+'SO 01 - A - Uznatelné'!O304+'SO 01 - A - Uznatelné'!O307+'SO 01 - A - Uznatelné'!O310+'SO 01 - A - Uznatelné'!O313+'SO 01 - A - Uznatelné'!O316+'SO 01 - A - Uznatelné'!O319+'SO 01 - A - Uznatelné'!O322+'SO 01 - A - Uznatelné'!O325+'SO 01 - A - Uznatelné'!O328+'SO 01 - A - Uznatelné'!O331+'SO 01 - A - Uznatelné'!O334+'SO 01 - A - Uznatelné'!O337+'SO 01 - A - Uznatelné'!O340+'SO 01 - A - Uznatelné'!O343+'SO 01 - A - Uznatelné'!O346+'SO 01 - A - Uznatelné'!O349+'SO 01 - A - Uznatelné'!O352+'SO 01 - A - Uznatelné'!O356+'SO 01 - A - Uznatelné'!O359+'SO 01 - A - Uznatelné'!O362+'SO 01 - A - Uznatelné'!O365+'SO 01 - A - Uznatelné'!O368+'SO 01 - A - Uznatelné'!O371+'SO 01 - A - Uznatelné'!O374+'SO 01 - A - Uznatelné'!O377+'SO 01 - A - Uznatelné'!O380</f>
        <v>0</v>
      </c>
      <c r="E11" s="16">
        <f t="shared" si="0"/>
        <v>0</v>
      </c>
    </row>
    <row r="12" spans="1:5" ht="12.75" customHeight="1" x14ac:dyDescent="0.2">
      <c r="A12" s="15" t="s">
        <v>600</v>
      </c>
      <c r="B12" s="15" t="s">
        <v>601</v>
      </c>
      <c r="C12" s="16">
        <f>'SO 01 - A1 - Uznatelné'!I3</f>
        <v>0</v>
      </c>
      <c r="D12" s="16">
        <f>0+'SO 01 - A1 - Uznatelné'!O11+'SO 01 - A1 - Uznatelné'!O14+'SO 01 - A1 - Uznatelné'!O17+'SO 01 - A1 - Uznatelné'!O20+'SO 01 - A1 - Uznatelné'!O23+'SO 01 - A1 - Uznatelné'!O26+'SO 01 - A1 - Uznatelné'!O29+'SO 01 - A1 - Uznatelné'!O32+'SO 01 - A1 - Uznatelné'!O35+'SO 01 - A1 - Uznatelné'!O38+'SO 01 - A1 - Uznatelné'!O41+'SO 01 - A1 - Uznatelné'!O44+'SO 01 - A1 - Uznatelné'!O47+'SO 01 - A1 - Uznatelné'!O50+'SO 01 - A1 - Uznatelné'!O53+'SO 01 - A1 - Uznatelné'!O56+'SO 01 - A1 - Uznatelné'!O59+'SO 01 - A1 - Uznatelné'!O62+'SO 01 - A1 - Uznatelné'!O65+'SO 01 - A1 - Uznatelné'!O68+'SO 01 - A1 - Uznatelné'!O71+'SO 01 - A1 - Uznatelné'!O74+'SO 01 - A1 - Uznatelné'!O77+'SO 01 - A1 - Uznatelné'!O80+'SO 01 - A1 - Uznatelné'!O83+'SO 01 - A1 - Uznatelné'!O86+'SO 01 - A1 - Uznatelné'!O89+'SO 01 - A1 - Uznatelné'!O92+'SO 01 - A1 - Uznatelné'!O95+'SO 01 - A1 - Uznatelné'!O98+'SO 01 - A1 - Uznatelné'!O101+'SO 01 - A1 - Uznatelné'!O104+'SO 01 - A1 - Uznatelné'!O107+'SO 01 - A1 - Uznatelné'!O110+'SO 01 - A1 - Uznatelné'!O113+'SO 01 - A1 - Uznatelné'!O116+'SO 01 - A1 - Uznatelné'!O119+'SO 01 - A1 - Uznatelné'!O122+'SO 01 - A1 - Uznatelné'!O126+'SO 01 - A1 - Uznatelné'!O129+'SO 01 - A1 - Uznatelné'!O133+'SO 01 - A1 - Uznatelné'!O136+'SO 01 - A1 - Uznatelné'!O140+'SO 01 - A1 - Uznatelné'!O143+'SO 01 - A1 - Uznatelné'!O146+'SO 01 - A1 - Uznatelné'!O149+'SO 01 - A1 - Uznatelné'!O152+'SO 01 - A1 - Uznatelné'!O155+'SO 01 - A1 - Uznatelné'!O159+'SO 01 - A1 - Uznatelné'!O162+'SO 01 - A1 - Uznatelné'!O166+'SO 01 - A1 - Uznatelné'!O169+'SO 01 - A1 - Uznatelné'!O172+'SO 01 - A1 - Uznatelné'!O175+'SO 01 - A1 - Uznatelné'!O178+'SO 01 - A1 - Uznatelné'!O181+'SO 01 - A1 - Uznatelné'!O184+'SO 01 - A1 - Uznatelné'!O187+'SO 01 - A1 - Uznatelné'!O190+'SO 01 - A1 - Uznatelné'!O193+'SO 01 - A1 - Uznatelné'!O196+'SO 01 - A1 - Uznatelné'!O199+'SO 01 - A1 - Uznatelné'!O202+'SO 01 - A1 - Uznatelné'!O205+'SO 01 - A1 - Uznatelné'!O208+'SO 01 - A1 - Uznatelné'!O211+'SO 01 - A1 - Uznatelné'!O214+'SO 01 - A1 - Uznatelné'!O217+'SO 01 - A1 - Uznatelné'!O220+'SO 01 - A1 - Uznatelné'!O223+'SO 01 - A1 - Uznatelné'!O226+'SO 01 - A1 - Uznatelné'!O229+'SO 01 - A1 - Uznatelné'!O232+'SO 01 - A1 - Uznatelné'!O235+'SO 01 - A1 - Uznatelné'!O238+'SO 01 - A1 - Uznatelné'!O242+'SO 01 - A1 - Uznatelné'!O245+'SO 01 - A1 - Uznatelné'!O248+'SO 01 - A1 - Uznatelné'!O251+'SO 01 - A1 - Uznatelné'!O254+'SO 01 - A1 - Uznatelné'!O257+'SO 01 - A1 - Uznatelné'!O260+'SO 01 - A1 - Uznatelné'!O263+'SO 01 - A1 - Uznatelné'!O266</f>
        <v>0</v>
      </c>
      <c r="E12" s="16">
        <f t="shared" si="0"/>
        <v>0</v>
      </c>
    </row>
    <row r="13" spans="1:5" ht="12.75" customHeight="1" x14ac:dyDescent="0.2">
      <c r="A13" s="15" t="s">
        <v>665</v>
      </c>
      <c r="B13" s="15" t="s">
        <v>666</v>
      </c>
      <c r="C13" s="16">
        <f>'SO 01 - A1-1 - Uznatelné'!I3</f>
        <v>0</v>
      </c>
      <c r="D13" s="16">
        <f>0+'SO 01 - A1-1 - Uznatelné'!O11+'SO 01 - A1-1 - Uznatelné'!O14+'SO 01 - A1-1 - Uznatelné'!O17+'SO 01 - A1-1 - Uznatelné'!O20+'SO 01 - A1-1 - Uznatelné'!O23+'SO 01 - A1-1 - Uznatelné'!O26+'SO 01 - A1-1 - Uznatelné'!O29+'SO 01 - A1-1 - Uznatelné'!O32+'SO 01 - A1-1 - Uznatelné'!O35+'SO 01 - A1-1 - Uznatelné'!O38+'SO 01 - A1-1 - Uznatelné'!O41+'SO 01 - A1-1 - Uznatelné'!O44+'SO 01 - A1-1 - Uznatelné'!O47+'SO 01 - A1-1 - Uznatelné'!O50+'SO 01 - A1-1 - Uznatelné'!O53+'SO 01 - A1-1 - Uznatelné'!O56+'SO 01 - A1-1 - Uznatelné'!O59+'SO 01 - A1-1 - Uznatelné'!O62+'SO 01 - A1-1 - Uznatelné'!O65+'SO 01 - A1-1 - Uznatelné'!O68+'SO 01 - A1-1 - Uznatelné'!O71+'SO 01 - A1-1 - Uznatelné'!O74+'SO 01 - A1-1 - Uznatelné'!O77+'SO 01 - A1-1 - Uznatelné'!O80+'SO 01 - A1-1 - Uznatelné'!O83+'SO 01 - A1-1 - Uznatelné'!O86+'SO 01 - A1-1 - Uznatelné'!O89+'SO 01 - A1-1 - Uznatelné'!O92+'SO 01 - A1-1 - Uznatelné'!O95+'SO 01 - A1-1 - Uznatelné'!O98+'SO 01 - A1-1 - Uznatelné'!O101+'SO 01 - A1-1 - Uznatelné'!O104+'SO 01 - A1-1 - Uznatelné'!O107+'SO 01 - A1-1 - Uznatelné'!O110+'SO 01 - A1-1 - Uznatelné'!O114+'SO 01 - A1-1 - Uznatelné'!O117+'SO 01 - A1-1 - Uznatelné'!O121+'SO 01 - A1-1 - Uznatelné'!O124+'SO 01 - A1-1 - Uznatelné'!O128+'SO 01 - A1-1 - Uznatelné'!O131+'SO 01 - A1-1 - Uznatelné'!O135+'SO 01 - A1-1 - Uznatelné'!O138+'SO 01 - A1-1 - Uznatelné'!O142+'SO 01 - A1-1 - Uznatelné'!O145+'SO 01 - A1-1 - Uznatelné'!O148+'SO 01 - A1-1 - Uznatelné'!O151+'SO 01 - A1-1 - Uznatelné'!O154+'SO 01 - A1-1 - Uznatelné'!O157+'SO 01 - A1-1 - Uznatelné'!O160+'SO 01 - A1-1 - Uznatelné'!O163+'SO 01 - A1-1 - Uznatelné'!O166+'SO 01 - A1-1 - Uznatelné'!O169+'SO 01 - A1-1 - Uznatelné'!O172+'SO 01 - A1-1 - Uznatelné'!O175+'SO 01 - A1-1 - Uznatelné'!O178+'SO 01 - A1-1 - Uznatelné'!O181+'SO 01 - A1-1 - Uznatelné'!O184+'SO 01 - A1-1 - Uznatelné'!O187+'SO 01 - A1-1 - Uznatelné'!O190+'SO 01 - A1-1 - Uznatelné'!O193+'SO 01 - A1-1 - Uznatelné'!O196+'SO 01 - A1-1 - Uznatelné'!O199+'SO 01 - A1-1 - Uznatelné'!O202+'SO 01 - A1-1 - Uznatelné'!O205+'SO 01 - A1-1 - Uznatelné'!O209+'SO 01 - A1-1 - Uznatelné'!O212+'SO 01 - A1-1 - Uznatelné'!O215+'SO 01 - A1-1 - Uznatelné'!O218+'SO 01 - A1-1 - Uznatelné'!O221</f>
        <v>0</v>
      </c>
      <c r="E13" s="16">
        <f t="shared" si="0"/>
        <v>0</v>
      </c>
    </row>
    <row r="14" spans="1:5" ht="12.75" customHeight="1" x14ac:dyDescent="0.2">
      <c r="A14" s="15" t="s">
        <v>698</v>
      </c>
      <c r="B14" s="15" t="s">
        <v>699</v>
      </c>
      <c r="C14" s="16">
        <f>'SO 02 - Uznatelné'!I3</f>
        <v>0</v>
      </c>
      <c r="D14" s="16">
        <f>0+'SO 02 - Uznatelné'!O10+'SO 02 - Uznatelné'!O13+'SO 02 - Uznatelné'!O16+'SO 02 - Uznatelné'!O19+'SO 02 - Uznatelné'!O22+'SO 02 - Uznatelné'!O25+'SO 02 - Uznatelné'!O28+'SO 02 - Uznatelné'!O31+'SO 02 - Uznatelné'!O34+'SO 02 - Uznatelné'!O37+'SO 02 - Uznatelné'!O40+'SO 02 - Uznatelné'!O43+'SO 02 - Uznatelné'!O46+'SO 02 - Uznatelné'!O49+'SO 02 - Uznatelné'!O52+'SO 02 - Uznatelné'!O55+'SO 02 - Uznatelné'!O58+'SO 02 - Uznatelné'!O61+'SO 02 - Uznatelné'!O64+'SO 02 - Uznatelné'!O67+'SO 02 - Uznatelné'!O70+'SO 02 - Uznatelné'!O73+'SO 02 - Uznatelné'!O76+'SO 02 - Uznatelné'!O79+'SO 02 - Uznatelné'!O82+'SO 02 - Uznatelné'!O85+'SO 02 - Uznatelné'!O88+'SO 02 - Uznatelné'!O91+'SO 02 - Uznatelné'!O94+'SO 02 - Uznatelné'!O97+'SO 02 - Uznatelné'!O100+'SO 02 - Uznatelné'!O103+'SO 02 - Uznatelné'!O106+'SO 02 - Uznatelné'!O109+'SO 02 - Uznatelné'!O112+'SO 02 - Uznatelné'!O115+'SO 02 - Uznatelné'!O118+'SO 02 - Uznatelné'!O121+'SO 02 - Uznatelné'!O124+'SO 02 - Uznatelné'!O127+'SO 02 - Uznatelné'!O130+'SO 02 - Uznatelné'!O133+'SO 02 - Uznatelné'!O136+'SO 02 - Uznatelné'!O139+'SO 02 - Uznatelné'!O142+'SO 02 - Uznatelné'!O145+'SO 02 - Uznatelné'!O148+'SO 02 - Uznatelné'!O151+'SO 02 - Uznatelné'!O155+'SO 02 - Uznatelné'!O158+'SO 02 - Uznatelné'!O162+'SO 02 - Uznatelné'!O165+'SO 02 - Uznatelné'!O168+'SO 02 - Uznatelné'!O172+'SO 02 - Uznatelné'!O175+'SO 02 - Uznatelné'!O178+'SO 02 - Uznatelné'!O181+'SO 02 - Uznatelné'!O184+'SO 02 - Uznatelné'!O187+'SO 02 - Uznatelné'!O190+'SO 02 - Uznatelné'!O193+'SO 02 - Uznatelné'!O196+'SO 02 - Uznatelné'!O199+'SO 02 - Uznatelné'!O202+'SO 02 - Uznatelné'!O205+'SO 02 - Uznatelné'!O208+'SO 02 - Uznatelné'!O212+'SO 02 - Uznatelné'!O216+'SO 02 - Uznatelné'!O219+'SO 02 - Uznatelné'!O222+'SO 02 - Uznatelné'!O225+'SO 02 - Uznatelné'!O228+'SO 02 - Uznatelné'!O231+'SO 02 - Uznatelné'!O234+'SO 02 - Uznatelné'!O237+'SO 02 - Uznatelné'!O240+'SO 02 - Uznatelné'!O244+'SO 02 - Uznatelné'!O247+'SO 02 - Uznatelné'!O250+'SO 02 - Uznatelné'!O253+'SO 02 - Uznatelné'!O256+'SO 02 - Uznatelné'!O259+'SO 02 - Uznatelné'!O262+'SO 02 - Uznatelné'!O265+'SO 02 - Uznatelné'!O268+'SO 02 - Uznatelné'!O271+'SO 02 - Uznatelné'!O274+'SO 02 - Uznatelné'!O277+'SO 02 - Uznatelné'!O280+'SO 02 - Uznatelné'!O283+'SO 02 - Uznatelné'!O286+'SO 02 - Uznatelné'!O289+'SO 02 - Uznatelné'!O292</f>
        <v>0</v>
      </c>
      <c r="E14" s="16">
        <f t="shared" si="0"/>
        <v>0</v>
      </c>
    </row>
  </sheetData>
  <sheetProtection algorithmName="SHA-512" hashValue="vZXifGs7ioIdnABuqPW1ew462qq7E2CV9gM1LjZl1+Uo6UBnduL7WGMHYeymWRokvT6kGnZRyRfpdTOKw+cU4Q==" saltValue="Y1OtGZEPV8JA47XthCA6tQ==" spinCount="100000" sheet="1" objects="1" scenarios="1"/>
  <mergeCells count="4">
    <mergeCell ref="A1:A3"/>
    <mergeCell ref="B4:D4"/>
    <mergeCell ref="B5:D5"/>
    <mergeCell ref="B2:C3"/>
  </mergeCells>
  <pageMargins left="0.25" right="0.25" top="0.75" bottom="0.75" header="0.3" footer="0.3"/>
  <pageSetup paperSize="9" scale="92" fitToHeight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66"/>
  <sheetViews>
    <sheetView zoomScaleNormal="100" workbookViewId="0">
      <pane ySplit="8" topLeftCell="A9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6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P2" t="s">
        <v>26</v>
      </c>
    </row>
    <row r="3" spans="1:16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18</v>
      </c>
      <c r="I3" s="31">
        <f>0+I9</f>
        <v>0</v>
      </c>
      <c r="O3" t="s">
        <v>22</v>
      </c>
      <c r="P3" t="s">
        <v>25</v>
      </c>
    </row>
    <row r="4" spans="1:16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6" ht="12.75" customHeight="1" x14ac:dyDescent="0.2">
      <c r="A5" t="s">
        <v>20</v>
      </c>
      <c r="B5" s="13" t="s">
        <v>21</v>
      </c>
      <c r="C5" s="44" t="s">
        <v>18</v>
      </c>
      <c r="D5" s="45"/>
      <c r="E5" s="14" t="s">
        <v>28</v>
      </c>
      <c r="F5" s="5"/>
      <c r="G5" s="5"/>
      <c r="H5" s="5"/>
      <c r="I5" s="5"/>
      <c r="O5" t="s">
        <v>24</v>
      </c>
      <c r="P5" t="s">
        <v>27</v>
      </c>
    </row>
    <row r="6" spans="1:16" ht="12.75" customHeight="1" x14ac:dyDescent="0.2">
      <c r="A6" s="42" t="s">
        <v>29</v>
      </c>
      <c r="B6" s="42" t="s">
        <v>31</v>
      </c>
      <c r="C6" s="42" t="s">
        <v>32</v>
      </c>
      <c r="D6" s="42" t="s">
        <v>33</v>
      </c>
      <c r="E6" s="42" t="s">
        <v>34</v>
      </c>
      <c r="F6" s="42" t="s">
        <v>36</v>
      </c>
      <c r="G6" s="42" t="s">
        <v>38</v>
      </c>
      <c r="H6" s="42" t="s">
        <v>40</v>
      </c>
      <c r="I6" s="42"/>
    </row>
    <row r="7" spans="1:16" ht="12.75" customHeight="1" x14ac:dyDescent="0.2">
      <c r="A7" s="42"/>
      <c r="B7" s="42"/>
      <c r="C7" s="42"/>
      <c r="D7" s="42"/>
      <c r="E7" s="42"/>
      <c r="F7" s="42"/>
      <c r="G7" s="42"/>
      <c r="H7" s="12" t="s">
        <v>41</v>
      </c>
      <c r="I7" s="12" t="s">
        <v>43</v>
      </c>
    </row>
    <row r="8" spans="1:16" ht="12.75" customHeight="1" x14ac:dyDescent="0.2">
      <c r="A8" s="12" t="s">
        <v>30</v>
      </c>
      <c r="B8" s="12" t="s">
        <v>25</v>
      </c>
      <c r="C8" s="12" t="s">
        <v>27</v>
      </c>
      <c r="D8" s="12" t="s">
        <v>26</v>
      </c>
      <c r="E8" s="12" t="s">
        <v>35</v>
      </c>
      <c r="F8" s="12" t="s">
        <v>37</v>
      </c>
      <c r="G8" s="12" t="s">
        <v>39</v>
      </c>
      <c r="H8" s="12" t="s">
        <v>42</v>
      </c>
      <c r="I8" s="12" t="s">
        <v>44</v>
      </c>
    </row>
    <row r="9" spans="1:16" ht="12.75" customHeight="1" x14ac:dyDescent="0.2">
      <c r="A9" s="18" t="s">
        <v>45</v>
      </c>
      <c r="B9" s="18"/>
      <c r="C9" s="19" t="s">
        <v>30</v>
      </c>
      <c r="D9" s="18"/>
      <c r="E9" s="20" t="s">
        <v>46</v>
      </c>
      <c r="F9" s="18"/>
      <c r="G9" s="18"/>
      <c r="H9" s="47"/>
      <c r="I9" s="21">
        <f>0+I10+I13+I16+I19+I22+I25+I28+I31+I34+I37+I40+I43+I46+I49+I52+I55+I58+I61+I64</f>
        <v>0</v>
      </c>
    </row>
    <row r="10" spans="1:16" ht="12.75" customHeight="1" x14ac:dyDescent="0.2">
      <c r="A10" s="17" t="s">
        <v>47</v>
      </c>
      <c r="B10" s="22" t="s">
        <v>25</v>
      </c>
      <c r="C10" s="22" t="s">
        <v>48</v>
      </c>
      <c r="D10" s="17" t="s">
        <v>49</v>
      </c>
      <c r="E10" s="23" t="s">
        <v>50</v>
      </c>
      <c r="F10" s="24" t="s">
        <v>51</v>
      </c>
      <c r="G10" s="25">
        <v>1</v>
      </c>
      <c r="H10" s="48"/>
      <c r="I10" s="25">
        <f>ROUND(ROUND(H10,1)*ROUND(G10,1),1)</f>
        <v>0</v>
      </c>
      <c r="O10">
        <f>(I10*21)/100</f>
        <v>0</v>
      </c>
      <c r="P10" t="s">
        <v>27</v>
      </c>
    </row>
    <row r="11" spans="1:16" ht="12.75" customHeight="1" x14ac:dyDescent="0.2">
      <c r="A11" s="26" t="s">
        <v>52</v>
      </c>
      <c r="E11" s="27" t="s">
        <v>53</v>
      </c>
      <c r="H11" s="49"/>
    </row>
    <row r="12" spans="1:16" ht="12.75" customHeight="1" x14ac:dyDescent="0.2">
      <c r="A12" s="30" t="s">
        <v>54</v>
      </c>
      <c r="E12" s="29" t="s">
        <v>49</v>
      </c>
      <c r="H12" s="49"/>
    </row>
    <row r="13" spans="1:16" ht="12.75" customHeight="1" x14ac:dyDescent="0.2">
      <c r="A13" s="17" t="s">
        <v>47</v>
      </c>
      <c r="B13" s="22" t="s">
        <v>27</v>
      </c>
      <c r="C13" s="22" t="s">
        <v>55</v>
      </c>
      <c r="D13" s="17" t="s">
        <v>49</v>
      </c>
      <c r="E13" s="23" t="s">
        <v>56</v>
      </c>
      <c r="F13" s="24" t="s">
        <v>51</v>
      </c>
      <c r="G13" s="25">
        <v>1</v>
      </c>
      <c r="H13" s="48"/>
      <c r="I13" s="25">
        <f>ROUND(ROUND(H13,1)*ROUND(G13,1),1)</f>
        <v>0</v>
      </c>
      <c r="O13">
        <f>(I13*21)/100</f>
        <v>0</v>
      </c>
      <c r="P13" t="s">
        <v>27</v>
      </c>
    </row>
    <row r="14" spans="1:16" ht="25.5" customHeight="1" x14ac:dyDescent="0.2">
      <c r="A14" s="26" t="s">
        <v>52</v>
      </c>
      <c r="E14" s="27" t="s">
        <v>57</v>
      </c>
      <c r="H14" s="49"/>
    </row>
    <row r="15" spans="1:16" ht="12.75" customHeight="1" x14ac:dyDescent="0.2">
      <c r="A15" s="30" t="s">
        <v>54</v>
      </c>
      <c r="E15" s="29" t="s">
        <v>49</v>
      </c>
      <c r="H15" s="49"/>
    </row>
    <row r="16" spans="1:16" ht="12.75" customHeight="1" x14ac:dyDescent="0.2">
      <c r="A16" s="17" t="s">
        <v>47</v>
      </c>
      <c r="B16" s="22" t="s">
        <v>26</v>
      </c>
      <c r="C16" s="22" t="s">
        <v>58</v>
      </c>
      <c r="D16" s="17" t="s">
        <v>49</v>
      </c>
      <c r="E16" s="23" t="s">
        <v>59</v>
      </c>
      <c r="F16" s="24" t="s">
        <v>51</v>
      </c>
      <c r="G16" s="25">
        <v>1</v>
      </c>
      <c r="H16" s="48"/>
      <c r="I16" s="25">
        <f>ROUND(ROUND(H16,1)*ROUND(G16,1),1)</f>
        <v>0</v>
      </c>
      <c r="O16">
        <f>(I16*21)/100</f>
        <v>0</v>
      </c>
      <c r="P16" t="s">
        <v>27</v>
      </c>
    </row>
    <row r="17" spans="1:16" ht="12.75" customHeight="1" x14ac:dyDescent="0.2">
      <c r="A17" s="26" t="s">
        <v>52</v>
      </c>
      <c r="E17" s="27" t="s">
        <v>53</v>
      </c>
      <c r="H17" s="49"/>
    </row>
    <row r="18" spans="1:16" ht="12.75" customHeight="1" x14ac:dyDescent="0.2">
      <c r="A18" s="30" t="s">
        <v>54</v>
      </c>
      <c r="E18" s="29" t="s">
        <v>49</v>
      </c>
      <c r="H18" s="49"/>
    </row>
    <row r="19" spans="1:16" ht="12.75" customHeight="1" x14ac:dyDescent="0.2">
      <c r="A19" s="17" t="s">
        <v>47</v>
      </c>
      <c r="B19" s="22" t="s">
        <v>35</v>
      </c>
      <c r="C19" s="22" t="s">
        <v>60</v>
      </c>
      <c r="D19" s="17" t="s">
        <v>49</v>
      </c>
      <c r="E19" s="23" t="s">
        <v>61</v>
      </c>
      <c r="F19" s="24" t="s">
        <v>51</v>
      </c>
      <c r="G19" s="25">
        <v>1</v>
      </c>
      <c r="H19" s="48"/>
      <c r="I19" s="25">
        <f>ROUND(ROUND(H19,1)*ROUND(G19,1),1)</f>
        <v>0</v>
      </c>
      <c r="O19">
        <f>(I19*21)/100</f>
        <v>0</v>
      </c>
      <c r="P19" t="s">
        <v>27</v>
      </c>
    </row>
    <row r="20" spans="1:16" ht="12.75" customHeight="1" x14ac:dyDescent="0.2">
      <c r="A20" s="26" t="s">
        <v>52</v>
      </c>
      <c r="E20" s="27" t="s">
        <v>53</v>
      </c>
      <c r="H20" s="49"/>
    </row>
    <row r="21" spans="1:16" ht="12.75" customHeight="1" x14ac:dyDescent="0.2">
      <c r="A21" s="30" t="s">
        <v>54</v>
      </c>
      <c r="E21" s="29" t="s">
        <v>49</v>
      </c>
      <c r="H21" s="49"/>
    </row>
    <row r="22" spans="1:16" ht="12.75" customHeight="1" x14ac:dyDescent="0.2">
      <c r="A22" s="17" t="s">
        <v>47</v>
      </c>
      <c r="B22" s="22" t="s">
        <v>37</v>
      </c>
      <c r="C22" s="22" t="s">
        <v>62</v>
      </c>
      <c r="D22" s="17" t="s">
        <v>49</v>
      </c>
      <c r="E22" s="23" t="s">
        <v>63</v>
      </c>
      <c r="F22" s="24" t="s">
        <v>51</v>
      </c>
      <c r="G22" s="25">
        <v>1</v>
      </c>
      <c r="H22" s="48"/>
      <c r="I22" s="25">
        <f>ROUND(ROUND(H22,1)*ROUND(G22,1),1)</f>
        <v>0</v>
      </c>
      <c r="O22">
        <f>(I22*21)/100</f>
        <v>0</v>
      </c>
      <c r="P22" t="s">
        <v>27</v>
      </c>
    </row>
    <row r="23" spans="1:16" ht="12.75" customHeight="1" x14ac:dyDescent="0.2">
      <c r="A23" s="26" t="s">
        <v>52</v>
      </c>
      <c r="E23" s="27" t="s">
        <v>53</v>
      </c>
      <c r="H23" s="49"/>
    </row>
    <row r="24" spans="1:16" ht="12.75" customHeight="1" x14ac:dyDescent="0.2">
      <c r="A24" s="30" t="s">
        <v>54</v>
      </c>
      <c r="E24" s="29" t="s">
        <v>49</v>
      </c>
      <c r="H24" s="49"/>
    </row>
    <row r="25" spans="1:16" ht="12.75" customHeight="1" x14ac:dyDescent="0.2">
      <c r="A25" s="17" t="s">
        <v>47</v>
      </c>
      <c r="B25" s="22" t="s">
        <v>39</v>
      </c>
      <c r="C25" s="22" t="s">
        <v>64</v>
      </c>
      <c r="D25" s="17" t="s">
        <v>49</v>
      </c>
      <c r="E25" s="23" t="s">
        <v>65</v>
      </c>
      <c r="F25" s="24" t="s">
        <v>51</v>
      </c>
      <c r="G25" s="25">
        <v>1</v>
      </c>
      <c r="H25" s="48"/>
      <c r="I25" s="25">
        <f>ROUND(ROUND(H25,1)*ROUND(G25,1),1)</f>
        <v>0</v>
      </c>
      <c r="O25">
        <f>(I25*21)/100</f>
        <v>0</v>
      </c>
      <c r="P25" t="s">
        <v>27</v>
      </c>
    </row>
    <row r="26" spans="1:16" ht="12.75" customHeight="1" x14ac:dyDescent="0.2">
      <c r="A26" s="26" t="s">
        <v>52</v>
      </c>
      <c r="E26" s="27" t="s">
        <v>53</v>
      </c>
      <c r="H26" s="49"/>
    </row>
    <row r="27" spans="1:16" ht="12.75" customHeight="1" x14ac:dyDescent="0.2">
      <c r="A27" s="30" t="s">
        <v>54</v>
      </c>
      <c r="E27" s="29" t="s">
        <v>49</v>
      </c>
      <c r="H27" s="49"/>
    </row>
    <row r="28" spans="1:16" ht="12.75" customHeight="1" x14ac:dyDescent="0.2">
      <c r="A28" s="17" t="s">
        <v>47</v>
      </c>
      <c r="B28" s="22" t="s">
        <v>66</v>
      </c>
      <c r="C28" s="22" t="s">
        <v>67</v>
      </c>
      <c r="D28" s="17" t="s">
        <v>49</v>
      </c>
      <c r="E28" s="23" t="s">
        <v>68</v>
      </c>
      <c r="F28" s="24" t="s">
        <v>51</v>
      </c>
      <c r="G28" s="25">
        <v>1</v>
      </c>
      <c r="H28" s="48"/>
      <c r="I28" s="25">
        <f>ROUND(ROUND(H28,1)*ROUND(G28,1),1)</f>
        <v>0</v>
      </c>
      <c r="O28">
        <f>(I28*21)/100</f>
        <v>0</v>
      </c>
      <c r="P28" t="s">
        <v>27</v>
      </c>
    </row>
    <row r="29" spans="1:16" ht="12.75" customHeight="1" x14ac:dyDescent="0.2">
      <c r="A29" s="26" t="s">
        <v>52</v>
      </c>
      <c r="E29" s="27" t="s">
        <v>53</v>
      </c>
      <c r="H29" s="49"/>
    </row>
    <row r="30" spans="1:16" ht="12.75" customHeight="1" x14ac:dyDescent="0.2">
      <c r="A30" s="30" t="s">
        <v>54</v>
      </c>
      <c r="E30" s="29" t="s">
        <v>49</v>
      </c>
      <c r="H30" s="49"/>
    </row>
    <row r="31" spans="1:16" ht="12.75" customHeight="1" x14ac:dyDescent="0.2">
      <c r="A31" s="17" t="s">
        <v>47</v>
      </c>
      <c r="B31" s="22" t="s">
        <v>69</v>
      </c>
      <c r="C31" s="22" t="s">
        <v>70</v>
      </c>
      <c r="D31" s="17" t="s">
        <v>49</v>
      </c>
      <c r="E31" s="23" t="s">
        <v>71</v>
      </c>
      <c r="F31" s="24" t="s">
        <v>51</v>
      </c>
      <c r="G31" s="25">
        <v>1</v>
      </c>
      <c r="H31" s="48"/>
      <c r="I31" s="25">
        <f>ROUND(ROUND(H31,1)*ROUND(G31,1),1)</f>
        <v>0</v>
      </c>
      <c r="O31">
        <f>(I31*21)/100</f>
        <v>0</v>
      </c>
      <c r="P31" t="s">
        <v>27</v>
      </c>
    </row>
    <row r="32" spans="1:16" ht="12.75" customHeight="1" x14ac:dyDescent="0.2">
      <c r="A32" s="26" t="s">
        <v>52</v>
      </c>
      <c r="E32" s="27" t="s">
        <v>53</v>
      </c>
      <c r="H32" s="49"/>
    </row>
    <row r="33" spans="1:16" ht="12.75" customHeight="1" x14ac:dyDescent="0.2">
      <c r="A33" s="30" t="s">
        <v>54</v>
      </c>
      <c r="E33" s="29" t="s">
        <v>49</v>
      </c>
      <c r="H33" s="49"/>
    </row>
    <row r="34" spans="1:16" ht="12.75" customHeight="1" x14ac:dyDescent="0.2">
      <c r="A34" s="17" t="s">
        <v>47</v>
      </c>
      <c r="B34" s="22" t="s">
        <v>42</v>
      </c>
      <c r="C34" s="22" t="s">
        <v>72</v>
      </c>
      <c r="D34" s="17" t="s">
        <v>49</v>
      </c>
      <c r="E34" s="23" t="s">
        <v>73</v>
      </c>
      <c r="F34" s="24" t="s">
        <v>51</v>
      </c>
      <c r="G34" s="25">
        <v>1</v>
      </c>
      <c r="H34" s="48"/>
      <c r="I34" s="25">
        <f>ROUND(ROUND(H34,1)*ROUND(G34,1),1)</f>
        <v>0</v>
      </c>
      <c r="O34">
        <f>(I34*21)/100</f>
        <v>0</v>
      </c>
      <c r="P34" t="s">
        <v>27</v>
      </c>
    </row>
    <row r="35" spans="1:16" ht="12.75" customHeight="1" x14ac:dyDescent="0.2">
      <c r="A35" s="26" t="s">
        <v>52</v>
      </c>
      <c r="E35" s="27" t="s">
        <v>53</v>
      </c>
      <c r="H35" s="49"/>
    </row>
    <row r="36" spans="1:16" ht="12.75" customHeight="1" x14ac:dyDescent="0.2">
      <c r="A36" s="30" t="s">
        <v>54</v>
      </c>
      <c r="E36" s="29" t="s">
        <v>49</v>
      </c>
      <c r="H36" s="49"/>
    </row>
    <row r="37" spans="1:16" ht="12.75" customHeight="1" x14ac:dyDescent="0.2">
      <c r="A37" s="17" t="s">
        <v>47</v>
      </c>
      <c r="B37" s="22" t="s">
        <v>44</v>
      </c>
      <c r="C37" s="22" t="s">
        <v>74</v>
      </c>
      <c r="D37" s="17" t="s">
        <v>49</v>
      </c>
      <c r="E37" s="23" t="s">
        <v>75</v>
      </c>
      <c r="F37" s="24" t="s">
        <v>51</v>
      </c>
      <c r="G37" s="25">
        <v>1</v>
      </c>
      <c r="H37" s="48"/>
      <c r="I37" s="25">
        <f>ROUND(ROUND(H37,1)*ROUND(G37,1),1)</f>
        <v>0</v>
      </c>
      <c r="O37">
        <f>(I37*21)/100</f>
        <v>0</v>
      </c>
      <c r="P37" t="s">
        <v>27</v>
      </c>
    </row>
    <row r="38" spans="1:16" ht="12.75" customHeight="1" x14ac:dyDescent="0.2">
      <c r="A38" s="26" t="s">
        <v>52</v>
      </c>
      <c r="E38" s="27" t="s">
        <v>53</v>
      </c>
      <c r="H38" s="49"/>
    </row>
    <row r="39" spans="1:16" ht="12.75" customHeight="1" x14ac:dyDescent="0.2">
      <c r="A39" s="30" t="s">
        <v>54</v>
      </c>
      <c r="E39" s="29" t="s">
        <v>49</v>
      </c>
      <c r="H39" s="49"/>
    </row>
    <row r="40" spans="1:16" ht="12.75" customHeight="1" x14ac:dyDescent="0.2">
      <c r="A40" s="17" t="s">
        <v>47</v>
      </c>
      <c r="B40" s="22" t="s">
        <v>76</v>
      </c>
      <c r="C40" s="22" t="s">
        <v>77</v>
      </c>
      <c r="D40" s="17" t="s">
        <v>49</v>
      </c>
      <c r="E40" s="23" t="s">
        <v>78</v>
      </c>
      <c r="F40" s="24" t="s">
        <v>51</v>
      </c>
      <c r="G40" s="25">
        <v>1</v>
      </c>
      <c r="H40" s="48"/>
      <c r="I40" s="25">
        <f>ROUND(ROUND(H40,1)*ROUND(G40,1),1)</f>
        <v>0</v>
      </c>
      <c r="O40">
        <f>(I40*21)/100</f>
        <v>0</v>
      </c>
      <c r="P40" t="s">
        <v>27</v>
      </c>
    </row>
    <row r="41" spans="1:16" ht="12.75" customHeight="1" x14ac:dyDescent="0.2">
      <c r="A41" s="26" t="s">
        <v>52</v>
      </c>
      <c r="E41" s="27" t="s">
        <v>53</v>
      </c>
      <c r="H41" s="49"/>
    </row>
    <row r="42" spans="1:16" ht="12.75" customHeight="1" x14ac:dyDescent="0.2">
      <c r="A42" s="30" t="s">
        <v>54</v>
      </c>
      <c r="E42" s="29" t="s">
        <v>49</v>
      </c>
      <c r="H42" s="49"/>
    </row>
    <row r="43" spans="1:16" ht="12.75" customHeight="1" x14ac:dyDescent="0.2">
      <c r="A43" s="17" t="s">
        <v>47</v>
      </c>
      <c r="B43" s="22" t="s">
        <v>79</v>
      </c>
      <c r="C43" s="22" t="s">
        <v>80</v>
      </c>
      <c r="D43" s="17" t="s">
        <v>49</v>
      </c>
      <c r="E43" s="23" t="s">
        <v>81</v>
      </c>
      <c r="F43" s="24" t="s">
        <v>51</v>
      </c>
      <c r="G43" s="25">
        <v>1</v>
      </c>
      <c r="H43" s="48"/>
      <c r="I43" s="25">
        <f>ROUND(ROUND(H43,1)*ROUND(G43,1),1)</f>
        <v>0</v>
      </c>
      <c r="O43">
        <f>(I43*21)/100</f>
        <v>0</v>
      </c>
      <c r="P43" t="s">
        <v>27</v>
      </c>
    </row>
    <row r="44" spans="1:16" ht="12.75" customHeight="1" x14ac:dyDescent="0.2">
      <c r="A44" s="26" t="s">
        <v>52</v>
      </c>
      <c r="E44" s="27" t="s">
        <v>53</v>
      </c>
      <c r="H44" s="49"/>
    </row>
    <row r="45" spans="1:16" ht="12.75" customHeight="1" x14ac:dyDescent="0.2">
      <c r="A45" s="30" t="s">
        <v>54</v>
      </c>
      <c r="E45" s="29" t="s">
        <v>49</v>
      </c>
      <c r="H45" s="49"/>
    </row>
    <row r="46" spans="1:16" ht="12.75" customHeight="1" x14ac:dyDescent="0.2">
      <c r="A46" s="17" t="s">
        <v>47</v>
      </c>
      <c r="B46" s="22" t="s">
        <v>82</v>
      </c>
      <c r="C46" s="22" t="s">
        <v>83</v>
      </c>
      <c r="D46" s="17" t="s">
        <v>49</v>
      </c>
      <c r="E46" s="23" t="s">
        <v>84</v>
      </c>
      <c r="F46" s="24" t="s">
        <v>51</v>
      </c>
      <c r="G46" s="25">
        <v>1</v>
      </c>
      <c r="H46" s="48"/>
      <c r="I46" s="25">
        <f>ROUND(ROUND(H46,1)*ROUND(G46,1),1)</f>
        <v>0</v>
      </c>
      <c r="O46">
        <f>(I46*21)/100</f>
        <v>0</v>
      </c>
      <c r="P46" t="s">
        <v>27</v>
      </c>
    </row>
    <row r="47" spans="1:16" ht="12.75" customHeight="1" x14ac:dyDescent="0.2">
      <c r="A47" s="26" t="s">
        <v>52</v>
      </c>
      <c r="E47" s="27" t="s">
        <v>53</v>
      </c>
      <c r="H47" s="49"/>
    </row>
    <row r="48" spans="1:16" ht="12.75" customHeight="1" x14ac:dyDescent="0.2">
      <c r="A48" s="30" t="s">
        <v>54</v>
      </c>
      <c r="E48" s="29" t="s">
        <v>49</v>
      </c>
      <c r="H48" s="49"/>
    </row>
    <row r="49" spans="1:16" ht="12.75" customHeight="1" x14ac:dyDescent="0.2">
      <c r="A49" s="17" t="s">
        <v>47</v>
      </c>
      <c r="B49" s="22" t="s">
        <v>85</v>
      </c>
      <c r="C49" s="22" t="s">
        <v>86</v>
      </c>
      <c r="D49" s="17" t="s">
        <v>49</v>
      </c>
      <c r="E49" s="23" t="s">
        <v>87</v>
      </c>
      <c r="F49" s="24" t="s">
        <v>51</v>
      </c>
      <c r="G49" s="25">
        <v>1</v>
      </c>
      <c r="H49" s="48"/>
      <c r="I49" s="25">
        <f>ROUND(ROUND(H49,1)*ROUND(G49,1),1)</f>
        <v>0</v>
      </c>
      <c r="O49">
        <f>(I49*21)/100</f>
        <v>0</v>
      </c>
      <c r="P49" t="s">
        <v>27</v>
      </c>
    </row>
    <row r="50" spans="1:16" ht="12.75" customHeight="1" x14ac:dyDescent="0.2">
      <c r="A50" s="26" t="s">
        <v>52</v>
      </c>
      <c r="E50" s="27" t="s">
        <v>53</v>
      </c>
      <c r="H50" s="49"/>
    </row>
    <row r="51" spans="1:16" ht="12.75" customHeight="1" x14ac:dyDescent="0.2">
      <c r="A51" s="30" t="s">
        <v>54</v>
      </c>
      <c r="E51" s="29" t="s">
        <v>49</v>
      </c>
      <c r="H51" s="49"/>
    </row>
    <row r="52" spans="1:16" ht="12.75" customHeight="1" x14ac:dyDescent="0.2">
      <c r="A52" s="17" t="s">
        <v>47</v>
      </c>
      <c r="B52" s="22" t="s">
        <v>88</v>
      </c>
      <c r="C52" s="22" t="s">
        <v>89</v>
      </c>
      <c r="D52" s="17" t="s">
        <v>49</v>
      </c>
      <c r="E52" s="23" t="s">
        <v>90</v>
      </c>
      <c r="F52" s="24" t="s">
        <v>51</v>
      </c>
      <c r="G52" s="25">
        <v>1</v>
      </c>
      <c r="H52" s="48"/>
      <c r="I52" s="25">
        <f>ROUND(ROUND(H52,1)*ROUND(G52,1),1)</f>
        <v>0</v>
      </c>
      <c r="O52">
        <f>(I52*21)/100</f>
        <v>0</v>
      </c>
      <c r="P52" t="s">
        <v>27</v>
      </c>
    </row>
    <row r="53" spans="1:16" ht="12.75" customHeight="1" x14ac:dyDescent="0.2">
      <c r="A53" s="26" t="s">
        <v>52</v>
      </c>
      <c r="E53" s="27" t="s">
        <v>53</v>
      </c>
      <c r="H53" s="49"/>
    </row>
    <row r="54" spans="1:16" ht="12.75" customHeight="1" x14ac:dyDescent="0.2">
      <c r="A54" s="30" t="s">
        <v>54</v>
      </c>
      <c r="E54" s="29" t="s">
        <v>49</v>
      </c>
      <c r="H54" s="49"/>
    </row>
    <row r="55" spans="1:16" ht="12.75" customHeight="1" x14ac:dyDescent="0.2">
      <c r="A55" s="17" t="s">
        <v>47</v>
      </c>
      <c r="B55" s="22" t="s">
        <v>91</v>
      </c>
      <c r="C55" s="22" t="s">
        <v>92</v>
      </c>
      <c r="D55" s="17" t="s">
        <v>49</v>
      </c>
      <c r="E55" s="23" t="s">
        <v>93</v>
      </c>
      <c r="F55" s="24" t="s">
        <v>51</v>
      </c>
      <c r="G55" s="25">
        <v>1</v>
      </c>
      <c r="H55" s="48"/>
      <c r="I55" s="25">
        <f>ROUND(ROUND(H55,1)*ROUND(G55,1),1)</f>
        <v>0</v>
      </c>
      <c r="O55">
        <f>(I55*21)/100</f>
        <v>0</v>
      </c>
      <c r="P55" t="s">
        <v>27</v>
      </c>
    </row>
    <row r="56" spans="1:16" ht="12.75" customHeight="1" x14ac:dyDescent="0.2">
      <c r="A56" s="26" t="s">
        <v>52</v>
      </c>
      <c r="E56" s="27" t="s">
        <v>53</v>
      </c>
      <c r="H56" s="49"/>
    </row>
    <row r="57" spans="1:16" ht="12.75" customHeight="1" x14ac:dyDescent="0.2">
      <c r="A57" s="30" t="s">
        <v>54</v>
      </c>
      <c r="E57" s="29" t="s">
        <v>49</v>
      </c>
      <c r="H57" s="49"/>
    </row>
    <row r="58" spans="1:16" ht="12.75" customHeight="1" x14ac:dyDescent="0.2">
      <c r="A58" s="17" t="s">
        <v>47</v>
      </c>
      <c r="B58" s="22" t="s">
        <v>94</v>
      </c>
      <c r="C58" s="22" t="s">
        <v>95</v>
      </c>
      <c r="D58" s="17" t="s">
        <v>49</v>
      </c>
      <c r="E58" s="23" t="s">
        <v>96</v>
      </c>
      <c r="F58" s="24" t="s">
        <v>51</v>
      </c>
      <c r="G58" s="25">
        <v>1</v>
      </c>
      <c r="H58" s="48"/>
      <c r="I58" s="25">
        <f>ROUND(ROUND(H58,1)*ROUND(G58,1),1)</f>
        <v>0</v>
      </c>
      <c r="O58">
        <f>(I58*21)/100</f>
        <v>0</v>
      </c>
      <c r="P58" t="s">
        <v>27</v>
      </c>
    </row>
    <row r="59" spans="1:16" ht="12.75" customHeight="1" x14ac:dyDescent="0.2">
      <c r="A59" s="26" t="s">
        <v>52</v>
      </c>
      <c r="E59" s="27" t="s">
        <v>53</v>
      </c>
      <c r="H59" s="49"/>
    </row>
    <row r="60" spans="1:16" ht="12.75" customHeight="1" x14ac:dyDescent="0.2">
      <c r="A60" s="30" t="s">
        <v>54</v>
      </c>
      <c r="E60" s="29" t="s">
        <v>49</v>
      </c>
      <c r="H60" s="49"/>
    </row>
    <row r="61" spans="1:16" ht="12.75" customHeight="1" x14ac:dyDescent="0.2">
      <c r="A61" s="17" t="s">
        <v>47</v>
      </c>
      <c r="B61" s="22" t="s">
        <v>97</v>
      </c>
      <c r="C61" s="22" t="s">
        <v>98</v>
      </c>
      <c r="D61" s="17" t="s">
        <v>49</v>
      </c>
      <c r="E61" s="23" t="s">
        <v>99</v>
      </c>
      <c r="F61" s="24" t="s">
        <v>51</v>
      </c>
      <c r="G61" s="25">
        <v>1</v>
      </c>
      <c r="H61" s="48"/>
      <c r="I61" s="25">
        <f>ROUND(ROUND(H61,1)*ROUND(G61,1),1)</f>
        <v>0</v>
      </c>
      <c r="O61">
        <f>(I61*21)/100</f>
        <v>0</v>
      </c>
      <c r="P61" t="s">
        <v>27</v>
      </c>
    </row>
    <row r="62" spans="1:16" ht="12.75" customHeight="1" x14ac:dyDescent="0.2">
      <c r="A62" s="26" t="s">
        <v>52</v>
      </c>
      <c r="E62" s="27" t="s">
        <v>53</v>
      </c>
      <c r="H62" s="49"/>
    </row>
    <row r="63" spans="1:16" ht="12.75" customHeight="1" x14ac:dyDescent="0.2">
      <c r="A63" s="30" t="s">
        <v>54</v>
      </c>
      <c r="E63" s="29" t="s">
        <v>49</v>
      </c>
      <c r="H63" s="49"/>
    </row>
    <row r="64" spans="1:16" ht="12.75" customHeight="1" x14ac:dyDescent="0.2">
      <c r="A64" s="17" t="s">
        <v>47</v>
      </c>
      <c r="B64" s="22" t="s">
        <v>100</v>
      </c>
      <c r="C64" s="22" t="s">
        <v>101</v>
      </c>
      <c r="D64" s="17" t="s">
        <v>49</v>
      </c>
      <c r="E64" s="23" t="s">
        <v>102</v>
      </c>
      <c r="F64" s="24" t="s">
        <v>51</v>
      </c>
      <c r="G64" s="25">
        <v>1</v>
      </c>
      <c r="H64" s="48"/>
      <c r="I64" s="25">
        <f>ROUND(ROUND(H64,1)*ROUND(G64,1),1)</f>
        <v>0</v>
      </c>
      <c r="O64">
        <f>(I64*21)/100</f>
        <v>0</v>
      </c>
      <c r="P64" t="s">
        <v>27</v>
      </c>
    </row>
    <row r="65" spans="1:8" ht="12.75" customHeight="1" x14ac:dyDescent="0.2">
      <c r="A65" s="26" t="s">
        <v>52</v>
      </c>
      <c r="E65" s="27" t="s">
        <v>53</v>
      </c>
      <c r="H65" s="49"/>
    </row>
    <row r="66" spans="1:8" ht="12.75" customHeight="1" x14ac:dyDescent="0.2">
      <c r="A66" s="28" t="s">
        <v>54</v>
      </c>
      <c r="E66" s="29" t="s">
        <v>49</v>
      </c>
      <c r="H66" s="49"/>
    </row>
  </sheetData>
  <sheetProtection algorithmName="SHA-512" hashValue="Y0893izzmwGi+ib9ix8BLqDCCtubvEx+qbEf/A42juVOciqtrxnOKjGEZZkV1GntC8wUHzIyyQoe5jVPMyMiow==" saltValue="4EHokSC1JusK5PyTMy8FDQ==" spinCount="100000" sheet="1" objects="1" scenarios="1"/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82"/>
  <sheetViews>
    <sheetView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6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P2" t="s">
        <v>26</v>
      </c>
    </row>
    <row r="3" spans="1:16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106</v>
      </c>
      <c r="I3" s="31">
        <f>0+I10+I194+I201+I211+I233+I240+I355</f>
        <v>0</v>
      </c>
      <c r="O3" t="s">
        <v>22</v>
      </c>
      <c r="P3" t="s">
        <v>25</v>
      </c>
    </row>
    <row r="4" spans="1:16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6" ht="12.75" customHeight="1" x14ac:dyDescent="0.2">
      <c r="A5" t="s">
        <v>20</v>
      </c>
      <c r="B5" s="10" t="s">
        <v>17</v>
      </c>
      <c r="C5" s="43" t="s">
        <v>103</v>
      </c>
      <c r="D5" s="38"/>
      <c r="E5" s="11" t="s">
        <v>104</v>
      </c>
      <c r="F5" s="1"/>
      <c r="G5" s="1"/>
      <c r="H5" s="1"/>
      <c r="I5" s="1"/>
      <c r="O5" t="s">
        <v>24</v>
      </c>
      <c r="P5" t="s">
        <v>27</v>
      </c>
    </row>
    <row r="6" spans="1:16" ht="12.75" customHeight="1" x14ac:dyDescent="0.2">
      <c r="A6" t="s">
        <v>105</v>
      </c>
      <c r="B6" s="13" t="s">
        <v>21</v>
      </c>
      <c r="C6" s="44" t="s">
        <v>106</v>
      </c>
      <c r="D6" s="45"/>
      <c r="E6" s="14" t="s">
        <v>107</v>
      </c>
      <c r="F6" s="5"/>
      <c r="G6" s="5"/>
      <c r="H6" s="5"/>
      <c r="I6" s="5"/>
    </row>
    <row r="7" spans="1:16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6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6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6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0+I11+I14+I17+I20+I23+I26+I29+I32+I35+I38+I41+I44+I47+I50+I53+I56+I59+I62+I65+I68+I71+I74+I77+I80+I83+I86+I89+I92+I95+I98+I101+I104+I107+I110+I113+I116+I119+I122+I125+I128+I131+I134+I137+I140+I143+I146+I149+I152+I155+I158+I161+I164+I167+I170+I173+I176+I179+I182+I185+I188+I191</f>
        <v>0</v>
      </c>
    </row>
    <row r="11" spans="1:16" ht="12.75" customHeight="1" x14ac:dyDescent="0.2">
      <c r="A11" s="17" t="s">
        <v>47</v>
      </c>
      <c r="B11" s="22" t="s">
        <v>25</v>
      </c>
      <c r="C11" s="22" t="s">
        <v>108</v>
      </c>
      <c r="D11" s="17" t="s">
        <v>49</v>
      </c>
      <c r="E11" s="23" t="s">
        <v>109</v>
      </c>
      <c r="F11" s="24" t="s">
        <v>110</v>
      </c>
      <c r="G11" s="25">
        <v>600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6" ht="25.5" customHeight="1" x14ac:dyDescent="0.2">
      <c r="A12" s="26" t="s">
        <v>52</v>
      </c>
      <c r="E12" s="27" t="s">
        <v>111</v>
      </c>
      <c r="H12" s="49"/>
    </row>
    <row r="13" spans="1:16" ht="12.75" customHeight="1" x14ac:dyDescent="0.2">
      <c r="A13" s="30" t="s">
        <v>54</v>
      </c>
      <c r="E13" s="29" t="s">
        <v>49</v>
      </c>
      <c r="H13" s="49"/>
    </row>
    <row r="14" spans="1:16" ht="12.75" customHeight="1" x14ac:dyDescent="0.2">
      <c r="A14" s="17" t="s">
        <v>47</v>
      </c>
      <c r="B14" s="22" t="s">
        <v>27</v>
      </c>
      <c r="C14" s="22" t="s">
        <v>112</v>
      </c>
      <c r="D14" s="17" t="s">
        <v>49</v>
      </c>
      <c r="E14" s="23" t="s">
        <v>113</v>
      </c>
      <c r="F14" s="24" t="s">
        <v>110</v>
      </c>
      <c r="G14" s="25">
        <v>600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6" ht="12.75" customHeight="1" x14ac:dyDescent="0.2">
      <c r="A15" s="26" t="s">
        <v>52</v>
      </c>
      <c r="E15" s="27" t="s">
        <v>114</v>
      </c>
      <c r="H15" s="49"/>
    </row>
    <row r="16" spans="1:16" ht="12.75" customHeight="1" x14ac:dyDescent="0.2">
      <c r="A16" s="30" t="s">
        <v>54</v>
      </c>
      <c r="E16" s="29" t="s">
        <v>49</v>
      </c>
      <c r="H16" s="49"/>
    </row>
    <row r="17" spans="1:16" ht="12.75" customHeight="1" x14ac:dyDescent="0.2">
      <c r="A17" s="17" t="s">
        <v>47</v>
      </c>
      <c r="B17" s="22" t="s">
        <v>26</v>
      </c>
      <c r="C17" s="22" t="s">
        <v>115</v>
      </c>
      <c r="D17" s="17" t="s">
        <v>49</v>
      </c>
      <c r="E17" s="23" t="s">
        <v>116</v>
      </c>
      <c r="F17" s="24" t="s">
        <v>117</v>
      </c>
      <c r="G17" s="25">
        <v>19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6" ht="12.75" customHeight="1" x14ac:dyDescent="0.2">
      <c r="A18" s="26" t="s">
        <v>52</v>
      </c>
      <c r="E18" s="27" t="s">
        <v>118</v>
      </c>
      <c r="H18" s="49"/>
    </row>
    <row r="19" spans="1:16" ht="12.75" customHeight="1" x14ac:dyDescent="0.2">
      <c r="A19" s="30" t="s">
        <v>54</v>
      </c>
      <c r="E19" s="29" t="s">
        <v>119</v>
      </c>
      <c r="H19" s="49"/>
    </row>
    <row r="20" spans="1:16" ht="12.75" customHeight="1" x14ac:dyDescent="0.2">
      <c r="A20" s="17" t="s">
        <v>47</v>
      </c>
      <c r="B20" s="22" t="s">
        <v>35</v>
      </c>
      <c r="C20" s="22" t="s">
        <v>120</v>
      </c>
      <c r="D20" s="17" t="s">
        <v>49</v>
      </c>
      <c r="E20" s="23" t="s">
        <v>121</v>
      </c>
      <c r="F20" s="24" t="s">
        <v>117</v>
      </c>
      <c r="G20" s="25">
        <v>5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6" ht="25.5" customHeight="1" x14ac:dyDescent="0.2">
      <c r="A21" s="26" t="s">
        <v>52</v>
      </c>
      <c r="E21" s="27" t="s">
        <v>122</v>
      </c>
      <c r="H21" s="49"/>
    </row>
    <row r="22" spans="1:16" ht="12.75" customHeight="1" x14ac:dyDescent="0.2">
      <c r="A22" s="30" t="s">
        <v>54</v>
      </c>
      <c r="E22" s="29" t="s">
        <v>49</v>
      </c>
      <c r="H22" s="49"/>
    </row>
    <row r="23" spans="1:16" ht="12.75" customHeight="1" x14ac:dyDescent="0.2">
      <c r="A23" s="17" t="s">
        <v>47</v>
      </c>
      <c r="B23" s="22" t="s">
        <v>37</v>
      </c>
      <c r="C23" s="22" t="s">
        <v>123</v>
      </c>
      <c r="D23" s="17" t="s">
        <v>49</v>
      </c>
      <c r="E23" s="23" t="s">
        <v>124</v>
      </c>
      <c r="F23" s="24" t="s">
        <v>117</v>
      </c>
      <c r="G23" s="25">
        <v>4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6" ht="25.5" customHeight="1" x14ac:dyDescent="0.2">
      <c r="A24" s="26" t="s">
        <v>52</v>
      </c>
      <c r="E24" s="27" t="s">
        <v>122</v>
      </c>
      <c r="H24" s="49"/>
    </row>
    <row r="25" spans="1:16" ht="12.75" customHeight="1" x14ac:dyDescent="0.2">
      <c r="A25" s="30" t="s">
        <v>54</v>
      </c>
      <c r="E25" s="29" t="s">
        <v>49</v>
      </c>
      <c r="H25" s="49"/>
    </row>
    <row r="26" spans="1:16" ht="12.75" customHeight="1" x14ac:dyDescent="0.2">
      <c r="A26" s="17" t="s">
        <v>47</v>
      </c>
      <c r="B26" s="22" t="s">
        <v>39</v>
      </c>
      <c r="C26" s="22" t="s">
        <v>125</v>
      </c>
      <c r="D26" s="17" t="s">
        <v>49</v>
      </c>
      <c r="E26" s="23" t="s">
        <v>126</v>
      </c>
      <c r="F26" s="24" t="s">
        <v>117</v>
      </c>
      <c r="G26" s="25">
        <v>7</v>
      </c>
      <c r="H26" s="48"/>
      <c r="I26" s="25">
        <f>ROUND(ROUND(H26,1)*ROUND(G26,1),1)</f>
        <v>0</v>
      </c>
      <c r="O26">
        <f>(I26*21)/100</f>
        <v>0</v>
      </c>
      <c r="P26" t="s">
        <v>27</v>
      </c>
    </row>
    <row r="27" spans="1:16" ht="25.5" customHeight="1" x14ac:dyDescent="0.2">
      <c r="A27" s="26" t="s">
        <v>52</v>
      </c>
      <c r="E27" s="27" t="s">
        <v>122</v>
      </c>
      <c r="H27" s="49"/>
    </row>
    <row r="28" spans="1:16" ht="12.75" customHeight="1" x14ac:dyDescent="0.2">
      <c r="A28" s="30" t="s">
        <v>54</v>
      </c>
      <c r="E28" s="29" t="s">
        <v>49</v>
      </c>
      <c r="H28" s="49"/>
    </row>
    <row r="29" spans="1:16" ht="12.75" customHeight="1" x14ac:dyDescent="0.2">
      <c r="A29" s="17" t="s">
        <v>47</v>
      </c>
      <c r="B29" s="22" t="s">
        <v>66</v>
      </c>
      <c r="C29" s="22" t="s">
        <v>127</v>
      </c>
      <c r="D29" s="17" t="s">
        <v>49</v>
      </c>
      <c r="E29" s="23" t="s">
        <v>128</v>
      </c>
      <c r="F29" s="24" t="s">
        <v>117</v>
      </c>
      <c r="G29" s="25">
        <v>2</v>
      </c>
      <c r="H29" s="48"/>
      <c r="I29" s="25">
        <f>ROUND(ROUND(H29,1)*ROUND(G29,1),1)</f>
        <v>0</v>
      </c>
      <c r="O29">
        <f>(I29*21)/100</f>
        <v>0</v>
      </c>
      <c r="P29" t="s">
        <v>27</v>
      </c>
    </row>
    <row r="30" spans="1:16" ht="25.5" customHeight="1" x14ac:dyDescent="0.2">
      <c r="A30" s="26" t="s">
        <v>52</v>
      </c>
      <c r="E30" s="27" t="s">
        <v>122</v>
      </c>
      <c r="H30" s="49"/>
    </row>
    <row r="31" spans="1:16" ht="12.75" customHeight="1" x14ac:dyDescent="0.2">
      <c r="A31" s="30" t="s">
        <v>54</v>
      </c>
      <c r="E31" s="29" t="s">
        <v>49</v>
      </c>
      <c r="H31" s="49"/>
    </row>
    <row r="32" spans="1:16" ht="12.75" customHeight="1" x14ac:dyDescent="0.2">
      <c r="A32" s="17" t="s">
        <v>47</v>
      </c>
      <c r="B32" s="22" t="s">
        <v>69</v>
      </c>
      <c r="C32" s="22" t="s">
        <v>129</v>
      </c>
      <c r="D32" s="17" t="s">
        <v>49</v>
      </c>
      <c r="E32" s="23" t="s">
        <v>130</v>
      </c>
      <c r="F32" s="24" t="s">
        <v>117</v>
      </c>
      <c r="G32" s="25">
        <v>1</v>
      </c>
      <c r="H32" s="48"/>
      <c r="I32" s="25">
        <f>ROUND(ROUND(H32,1)*ROUND(G32,1),1)</f>
        <v>0</v>
      </c>
      <c r="O32">
        <f>(I32*21)/100</f>
        <v>0</v>
      </c>
      <c r="P32" t="s">
        <v>27</v>
      </c>
    </row>
    <row r="33" spans="1:16" ht="25.5" customHeight="1" x14ac:dyDescent="0.2">
      <c r="A33" s="26" t="s">
        <v>52</v>
      </c>
      <c r="E33" s="27" t="s">
        <v>122</v>
      </c>
      <c r="H33" s="49"/>
    </row>
    <row r="34" spans="1:16" ht="12.75" customHeight="1" x14ac:dyDescent="0.2">
      <c r="A34" s="30" t="s">
        <v>54</v>
      </c>
      <c r="E34" s="29" t="s">
        <v>49</v>
      </c>
      <c r="H34" s="49"/>
    </row>
    <row r="35" spans="1:16" ht="12.75" customHeight="1" x14ac:dyDescent="0.2">
      <c r="A35" s="17" t="s">
        <v>47</v>
      </c>
      <c r="B35" s="22" t="s">
        <v>42</v>
      </c>
      <c r="C35" s="22" t="s">
        <v>131</v>
      </c>
      <c r="D35" s="17" t="s">
        <v>49</v>
      </c>
      <c r="E35" s="23" t="s">
        <v>132</v>
      </c>
      <c r="F35" s="24" t="s">
        <v>117</v>
      </c>
      <c r="G35" s="25">
        <v>9</v>
      </c>
      <c r="H35" s="48"/>
      <c r="I35" s="25">
        <f>ROUND(ROUND(H35,1)*ROUND(G35,1),1)</f>
        <v>0</v>
      </c>
      <c r="O35">
        <f>(I35*21)/100</f>
        <v>0</v>
      </c>
      <c r="P35" t="s">
        <v>27</v>
      </c>
    </row>
    <row r="36" spans="1:16" ht="25.5" customHeight="1" x14ac:dyDescent="0.2">
      <c r="A36" s="26" t="s">
        <v>52</v>
      </c>
      <c r="E36" s="27" t="s">
        <v>133</v>
      </c>
      <c r="H36" s="49"/>
    </row>
    <row r="37" spans="1:16" ht="12.75" customHeight="1" x14ac:dyDescent="0.2">
      <c r="A37" s="30" t="s">
        <v>54</v>
      </c>
      <c r="E37" s="29" t="s">
        <v>134</v>
      </c>
      <c r="H37" s="49"/>
    </row>
    <row r="38" spans="1:16" ht="12.75" customHeight="1" x14ac:dyDescent="0.2">
      <c r="A38" s="17" t="s">
        <v>47</v>
      </c>
      <c r="B38" s="22" t="s">
        <v>44</v>
      </c>
      <c r="C38" s="22" t="s">
        <v>135</v>
      </c>
      <c r="D38" s="17" t="s">
        <v>49</v>
      </c>
      <c r="E38" s="23" t="s">
        <v>136</v>
      </c>
      <c r="F38" s="24" t="s">
        <v>117</v>
      </c>
      <c r="G38" s="25">
        <v>9</v>
      </c>
      <c r="H38" s="48"/>
      <c r="I38" s="25">
        <f>ROUND(ROUND(H38,1)*ROUND(G38,1),1)</f>
        <v>0</v>
      </c>
      <c r="O38">
        <f>(I38*21)/100</f>
        <v>0</v>
      </c>
      <c r="P38" t="s">
        <v>27</v>
      </c>
    </row>
    <row r="39" spans="1:16" ht="25.5" customHeight="1" x14ac:dyDescent="0.2">
      <c r="A39" s="26" t="s">
        <v>52</v>
      </c>
      <c r="E39" s="27" t="s">
        <v>133</v>
      </c>
      <c r="H39" s="49"/>
    </row>
    <row r="40" spans="1:16" ht="12.75" customHeight="1" x14ac:dyDescent="0.2">
      <c r="A40" s="30" t="s">
        <v>54</v>
      </c>
      <c r="E40" s="29" t="s">
        <v>137</v>
      </c>
      <c r="H40" s="49"/>
    </row>
    <row r="41" spans="1:16" ht="12.75" customHeight="1" x14ac:dyDescent="0.2">
      <c r="A41" s="17" t="s">
        <v>47</v>
      </c>
      <c r="B41" s="22" t="s">
        <v>76</v>
      </c>
      <c r="C41" s="22" t="s">
        <v>138</v>
      </c>
      <c r="D41" s="17" t="s">
        <v>49</v>
      </c>
      <c r="E41" s="23" t="s">
        <v>139</v>
      </c>
      <c r="F41" s="24" t="s">
        <v>117</v>
      </c>
      <c r="G41" s="25">
        <v>2</v>
      </c>
      <c r="H41" s="48"/>
      <c r="I41" s="25">
        <f>ROUND(ROUND(H41,1)*ROUND(G41,1),1)</f>
        <v>0</v>
      </c>
      <c r="O41">
        <f>(I41*21)/100</f>
        <v>0</v>
      </c>
      <c r="P41" t="s">
        <v>27</v>
      </c>
    </row>
    <row r="42" spans="1:16" ht="25.5" customHeight="1" x14ac:dyDescent="0.2">
      <c r="A42" s="26" t="s">
        <v>52</v>
      </c>
      <c r="E42" s="27" t="s">
        <v>140</v>
      </c>
      <c r="H42" s="49"/>
    </row>
    <row r="43" spans="1:16" ht="12.75" customHeight="1" x14ac:dyDescent="0.2">
      <c r="A43" s="30" t="s">
        <v>54</v>
      </c>
      <c r="E43" s="29" t="s">
        <v>141</v>
      </c>
      <c r="H43" s="49"/>
    </row>
    <row r="44" spans="1:16" ht="12.75" customHeight="1" x14ac:dyDescent="0.2">
      <c r="A44" s="17" t="s">
        <v>47</v>
      </c>
      <c r="B44" s="22" t="s">
        <v>79</v>
      </c>
      <c r="C44" s="22" t="s">
        <v>142</v>
      </c>
      <c r="D44" s="17" t="s">
        <v>49</v>
      </c>
      <c r="E44" s="23" t="s">
        <v>143</v>
      </c>
      <c r="F44" s="24" t="s">
        <v>117</v>
      </c>
      <c r="G44" s="25">
        <v>9</v>
      </c>
      <c r="H44" s="48"/>
      <c r="I44" s="25">
        <f>ROUND(ROUND(H44,1)*ROUND(G44,1),1)</f>
        <v>0</v>
      </c>
      <c r="O44">
        <f>(I44*21)/100</f>
        <v>0</v>
      </c>
      <c r="P44" t="s">
        <v>27</v>
      </c>
    </row>
    <row r="45" spans="1:16" ht="12.75" customHeight="1" x14ac:dyDescent="0.2">
      <c r="A45" s="26" t="s">
        <v>52</v>
      </c>
      <c r="E45" s="27" t="s">
        <v>144</v>
      </c>
      <c r="H45" s="49"/>
    </row>
    <row r="46" spans="1:16" ht="12.75" customHeight="1" x14ac:dyDescent="0.2">
      <c r="A46" s="30" t="s">
        <v>54</v>
      </c>
      <c r="E46" s="29" t="s">
        <v>134</v>
      </c>
      <c r="H46" s="49"/>
    </row>
    <row r="47" spans="1:16" ht="12.75" customHeight="1" x14ac:dyDescent="0.2">
      <c r="A47" s="17" t="s">
        <v>47</v>
      </c>
      <c r="B47" s="22" t="s">
        <v>82</v>
      </c>
      <c r="C47" s="22" t="s">
        <v>145</v>
      </c>
      <c r="D47" s="17" t="s">
        <v>49</v>
      </c>
      <c r="E47" s="23" t="s">
        <v>146</v>
      </c>
      <c r="F47" s="24" t="s">
        <v>117</v>
      </c>
      <c r="G47" s="25">
        <v>9</v>
      </c>
      <c r="H47" s="48"/>
      <c r="I47" s="25">
        <f>ROUND(ROUND(H47,1)*ROUND(G47,1),1)</f>
        <v>0</v>
      </c>
      <c r="O47">
        <f>(I47*21)/100</f>
        <v>0</v>
      </c>
      <c r="P47" t="s">
        <v>27</v>
      </c>
    </row>
    <row r="48" spans="1:16" ht="12.75" customHeight="1" x14ac:dyDescent="0.2">
      <c r="A48" s="26" t="s">
        <v>52</v>
      </c>
      <c r="E48" s="27" t="s">
        <v>144</v>
      </c>
      <c r="H48" s="49"/>
    </row>
    <row r="49" spans="1:16" ht="12.75" customHeight="1" x14ac:dyDescent="0.2">
      <c r="A49" s="30" t="s">
        <v>54</v>
      </c>
      <c r="E49" s="29" t="s">
        <v>137</v>
      </c>
      <c r="H49" s="49"/>
    </row>
    <row r="50" spans="1:16" ht="12.75" customHeight="1" x14ac:dyDescent="0.2">
      <c r="A50" s="17" t="s">
        <v>47</v>
      </c>
      <c r="B50" s="22" t="s">
        <v>85</v>
      </c>
      <c r="C50" s="22" t="s">
        <v>147</v>
      </c>
      <c r="D50" s="17" t="s">
        <v>49</v>
      </c>
      <c r="E50" s="23" t="s">
        <v>148</v>
      </c>
      <c r="F50" s="24" t="s">
        <v>117</v>
      </c>
      <c r="G50" s="25">
        <v>2</v>
      </c>
      <c r="H50" s="48"/>
      <c r="I50" s="25">
        <f>ROUND(ROUND(H50,1)*ROUND(G50,1),1)</f>
        <v>0</v>
      </c>
      <c r="O50">
        <f>(I50*21)/100</f>
        <v>0</v>
      </c>
      <c r="P50" t="s">
        <v>27</v>
      </c>
    </row>
    <row r="51" spans="1:16" ht="12.75" customHeight="1" x14ac:dyDescent="0.2">
      <c r="A51" s="26" t="s">
        <v>52</v>
      </c>
      <c r="E51" s="27" t="s">
        <v>144</v>
      </c>
      <c r="H51" s="49"/>
    </row>
    <row r="52" spans="1:16" ht="12.75" customHeight="1" x14ac:dyDescent="0.2">
      <c r="A52" s="30" t="s">
        <v>54</v>
      </c>
      <c r="E52" s="29" t="s">
        <v>141</v>
      </c>
      <c r="H52" s="49"/>
    </row>
    <row r="53" spans="1:16" ht="12.75" customHeight="1" x14ac:dyDescent="0.2">
      <c r="A53" s="17" t="s">
        <v>47</v>
      </c>
      <c r="B53" s="22" t="s">
        <v>88</v>
      </c>
      <c r="C53" s="22" t="s">
        <v>149</v>
      </c>
      <c r="D53" s="17" t="s">
        <v>49</v>
      </c>
      <c r="E53" s="23" t="s">
        <v>150</v>
      </c>
      <c r="F53" s="24" t="s">
        <v>110</v>
      </c>
      <c r="G53" s="25">
        <v>24.1</v>
      </c>
      <c r="H53" s="48"/>
      <c r="I53" s="25">
        <f>ROUND(ROUND(H53,1)*ROUND(G53,1),1)</f>
        <v>0</v>
      </c>
      <c r="O53">
        <f>(I53*21)/100</f>
        <v>0</v>
      </c>
      <c r="P53" t="s">
        <v>27</v>
      </c>
    </row>
    <row r="54" spans="1:16" ht="25.5" customHeight="1" x14ac:dyDescent="0.2">
      <c r="A54" s="26" t="s">
        <v>52</v>
      </c>
      <c r="E54" s="27" t="s">
        <v>151</v>
      </c>
      <c r="H54" s="49"/>
    </row>
    <row r="55" spans="1:16" ht="12.75" customHeight="1" x14ac:dyDescent="0.2">
      <c r="A55" s="30" t="s">
        <v>54</v>
      </c>
      <c r="E55" s="29" t="s">
        <v>152</v>
      </c>
      <c r="H55" s="49"/>
    </row>
    <row r="56" spans="1:16" ht="12.75" customHeight="1" x14ac:dyDescent="0.2">
      <c r="A56" s="17" t="s">
        <v>47</v>
      </c>
      <c r="B56" s="22" t="s">
        <v>91</v>
      </c>
      <c r="C56" s="22" t="s">
        <v>153</v>
      </c>
      <c r="D56" s="17" t="s">
        <v>49</v>
      </c>
      <c r="E56" s="23" t="s">
        <v>154</v>
      </c>
      <c r="F56" s="24" t="s">
        <v>110</v>
      </c>
      <c r="G56" s="25">
        <v>47.2</v>
      </c>
      <c r="H56" s="48"/>
      <c r="I56" s="25">
        <f>ROUND(ROUND(H56,1)*ROUND(G56,1),1)</f>
        <v>0</v>
      </c>
      <c r="O56">
        <f>(I56*21)/100</f>
        <v>0</v>
      </c>
      <c r="P56" t="s">
        <v>27</v>
      </c>
    </row>
    <row r="57" spans="1:16" ht="25.5" customHeight="1" x14ac:dyDescent="0.2">
      <c r="A57" s="26" t="s">
        <v>52</v>
      </c>
      <c r="E57" s="27" t="s">
        <v>155</v>
      </c>
      <c r="H57" s="49"/>
    </row>
    <row r="58" spans="1:16" ht="12.75" customHeight="1" x14ac:dyDescent="0.2">
      <c r="A58" s="30" t="s">
        <v>54</v>
      </c>
      <c r="E58" s="29" t="s">
        <v>156</v>
      </c>
      <c r="H58" s="49"/>
    </row>
    <row r="59" spans="1:16" ht="12.75" customHeight="1" x14ac:dyDescent="0.2">
      <c r="A59" s="17" t="s">
        <v>47</v>
      </c>
      <c r="B59" s="22" t="s">
        <v>94</v>
      </c>
      <c r="C59" s="22" t="s">
        <v>157</v>
      </c>
      <c r="D59" s="17" t="s">
        <v>49</v>
      </c>
      <c r="E59" s="23" t="s">
        <v>158</v>
      </c>
      <c r="F59" s="24" t="s">
        <v>110</v>
      </c>
      <c r="G59" s="25">
        <v>73</v>
      </c>
      <c r="H59" s="48"/>
      <c r="I59" s="25">
        <f>ROUND(ROUND(H59,1)*ROUND(G59,1),1)</f>
        <v>0</v>
      </c>
      <c r="O59">
        <f>(I59*21)/100</f>
        <v>0</v>
      </c>
      <c r="P59" t="s">
        <v>27</v>
      </c>
    </row>
    <row r="60" spans="1:16" ht="25.5" customHeight="1" x14ac:dyDescent="0.2">
      <c r="A60" s="26" t="s">
        <v>52</v>
      </c>
      <c r="E60" s="27" t="s">
        <v>159</v>
      </c>
      <c r="H60" s="49"/>
    </row>
    <row r="61" spans="1:16" ht="12.75" customHeight="1" x14ac:dyDescent="0.2">
      <c r="A61" s="30" t="s">
        <v>54</v>
      </c>
      <c r="E61" s="29" t="s">
        <v>160</v>
      </c>
      <c r="H61" s="49"/>
    </row>
    <row r="62" spans="1:16" ht="12.75" customHeight="1" x14ac:dyDescent="0.2">
      <c r="A62" s="17" t="s">
        <v>47</v>
      </c>
      <c r="B62" s="22" t="s">
        <v>97</v>
      </c>
      <c r="C62" s="22" t="s">
        <v>161</v>
      </c>
      <c r="D62" s="17" t="s">
        <v>49</v>
      </c>
      <c r="E62" s="23" t="s">
        <v>162</v>
      </c>
      <c r="F62" s="24" t="s">
        <v>110</v>
      </c>
      <c r="G62" s="25">
        <v>626.4</v>
      </c>
      <c r="H62" s="48"/>
      <c r="I62" s="25">
        <f>ROUND(ROUND(H62,1)*ROUND(G62,1),1)</f>
        <v>0</v>
      </c>
      <c r="O62">
        <f>(I62*21)/100</f>
        <v>0</v>
      </c>
      <c r="P62" t="s">
        <v>27</v>
      </c>
    </row>
    <row r="63" spans="1:16" ht="25.5" customHeight="1" x14ac:dyDescent="0.2">
      <c r="A63" s="26" t="s">
        <v>52</v>
      </c>
      <c r="E63" s="27" t="s">
        <v>163</v>
      </c>
      <c r="H63" s="49"/>
    </row>
    <row r="64" spans="1:16" ht="12.75" customHeight="1" x14ac:dyDescent="0.2">
      <c r="A64" s="30" t="s">
        <v>54</v>
      </c>
      <c r="E64" s="29" t="s">
        <v>164</v>
      </c>
      <c r="H64" s="49"/>
    </row>
    <row r="65" spans="1:16" ht="12.75" customHeight="1" x14ac:dyDescent="0.2">
      <c r="A65" s="17" t="s">
        <v>47</v>
      </c>
      <c r="B65" s="22" t="s">
        <v>100</v>
      </c>
      <c r="C65" s="22" t="s">
        <v>165</v>
      </c>
      <c r="D65" s="17" t="s">
        <v>49</v>
      </c>
      <c r="E65" s="23" t="s">
        <v>166</v>
      </c>
      <c r="F65" s="24" t="s">
        <v>110</v>
      </c>
      <c r="G65" s="25">
        <v>626.4</v>
      </c>
      <c r="H65" s="48"/>
      <c r="I65" s="25">
        <f>ROUND(ROUND(H65,1)*ROUND(G65,1),1)</f>
        <v>0</v>
      </c>
      <c r="O65">
        <f>(I65*21)/100</f>
        <v>0</v>
      </c>
      <c r="P65" t="s">
        <v>27</v>
      </c>
    </row>
    <row r="66" spans="1:16" ht="25.5" customHeight="1" x14ac:dyDescent="0.2">
      <c r="A66" s="26" t="s">
        <v>52</v>
      </c>
      <c r="E66" s="27" t="s">
        <v>163</v>
      </c>
      <c r="H66" s="49"/>
    </row>
    <row r="67" spans="1:16" ht="12.75" customHeight="1" x14ac:dyDescent="0.2">
      <c r="A67" s="30" t="s">
        <v>54</v>
      </c>
      <c r="E67" s="29" t="s">
        <v>164</v>
      </c>
      <c r="H67" s="49"/>
    </row>
    <row r="68" spans="1:16" ht="12.75" customHeight="1" x14ac:dyDescent="0.2">
      <c r="A68" s="17" t="s">
        <v>47</v>
      </c>
      <c r="B68" s="22" t="s">
        <v>167</v>
      </c>
      <c r="C68" s="22" t="s">
        <v>168</v>
      </c>
      <c r="D68" s="17" t="s">
        <v>49</v>
      </c>
      <c r="E68" s="23" t="s">
        <v>169</v>
      </c>
      <c r="F68" s="24" t="s">
        <v>110</v>
      </c>
      <c r="G68" s="25">
        <v>968</v>
      </c>
      <c r="H68" s="48"/>
      <c r="I68" s="25">
        <f>ROUND(ROUND(H68,1)*ROUND(G68,1),1)</f>
        <v>0</v>
      </c>
      <c r="O68">
        <f>(I68*21)/100</f>
        <v>0</v>
      </c>
      <c r="P68" t="s">
        <v>27</v>
      </c>
    </row>
    <row r="69" spans="1:16" ht="25.5" customHeight="1" x14ac:dyDescent="0.2">
      <c r="A69" s="26" t="s">
        <v>52</v>
      </c>
      <c r="E69" s="27" t="s">
        <v>163</v>
      </c>
      <c r="H69" s="49"/>
    </row>
    <row r="70" spans="1:16" ht="12.75" customHeight="1" x14ac:dyDescent="0.2">
      <c r="A70" s="30" t="s">
        <v>54</v>
      </c>
      <c r="E70" s="29" t="s">
        <v>170</v>
      </c>
      <c r="H70" s="49"/>
    </row>
    <row r="71" spans="1:16" ht="12.75" customHeight="1" x14ac:dyDescent="0.2">
      <c r="A71" s="17" t="s">
        <v>47</v>
      </c>
      <c r="B71" s="22" t="s">
        <v>171</v>
      </c>
      <c r="C71" s="22" t="s">
        <v>172</v>
      </c>
      <c r="D71" s="17" t="s">
        <v>49</v>
      </c>
      <c r="E71" s="23" t="s">
        <v>173</v>
      </c>
      <c r="F71" s="24" t="s">
        <v>174</v>
      </c>
      <c r="G71" s="25">
        <v>120</v>
      </c>
      <c r="H71" s="48"/>
      <c r="I71" s="25">
        <f>ROUND(ROUND(H71,1)*ROUND(G71,1),1)</f>
        <v>0</v>
      </c>
      <c r="O71">
        <f>(I71*21)/100</f>
        <v>0</v>
      </c>
      <c r="P71" t="s">
        <v>27</v>
      </c>
    </row>
    <row r="72" spans="1:16" ht="12.75" customHeight="1" x14ac:dyDescent="0.2">
      <c r="A72" s="26" t="s">
        <v>52</v>
      </c>
      <c r="E72" s="27" t="s">
        <v>175</v>
      </c>
      <c r="H72" s="49"/>
    </row>
    <row r="73" spans="1:16" ht="12.75" customHeight="1" x14ac:dyDescent="0.2">
      <c r="A73" s="30" t="s">
        <v>54</v>
      </c>
      <c r="E73" s="29" t="s">
        <v>49</v>
      </c>
      <c r="H73" s="49"/>
    </row>
    <row r="74" spans="1:16" ht="12.75" customHeight="1" x14ac:dyDescent="0.2">
      <c r="A74" s="17" t="s">
        <v>47</v>
      </c>
      <c r="B74" s="22" t="s">
        <v>176</v>
      </c>
      <c r="C74" s="22" t="s">
        <v>177</v>
      </c>
      <c r="D74" s="17" t="s">
        <v>49</v>
      </c>
      <c r="E74" s="23" t="s">
        <v>178</v>
      </c>
      <c r="F74" s="24" t="s">
        <v>179</v>
      </c>
      <c r="G74" s="25">
        <v>120</v>
      </c>
      <c r="H74" s="48"/>
      <c r="I74" s="25">
        <f>ROUND(ROUND(H74,1)*ROUND(G74,1),1)</f>
        <v>0</v>
      </c>
      <c r="O74">
        <f>(I74*21)/100</f>
        <v>0</v>
      </c>
      <c r="P74" t="s">
        <v>27</v>
      </c>
    </row>
    <row r="75" spans="1:16" ht="12.75" customHeight="1" x14ac:dyDescent="0.2">
      <c r="A75" s="26" t="s">
        <v>52</v>
      </c>
      <c r="E75" s="27" t="s">
        <v>175</v>
      </c>
      <c r="H75" s="49"/>
    </row>
    <row r="76" spans="1:16" ht="12.75" customHeight="1" x14ac:dyDescent="0.2">
      <c r="A76" s="30" t="s">
        <v>54</v>
      </c>
      <c r="E76" s="29" t="s">
        <v>49</v>
      </c>
      <c r="H76" s="49"/>
    </row>
    <row r="77" spans="1:16" ht="12.75" customHeight="1" x14ac:dyDescent="0.2">
      <c r="A77" s="17" t="s">
        <v>47</v>
      </c>
      <c r="B77" s="22" t="s">
        <v>180</v>
      </c>
      <c r="C77" s="22" t="s">
        <v>181</v>
      </c>
      <c r="D77" s="17" t="s">
        <v>49</v>
      </c>
      <c r="E77" s="23" t="s">
        <v>182</v>
      </c>
      <c r="F77" s="24" t="s">
        <v>183</v>
      </c>
      <c r="G77" s="25">
        <v>6.6</v>
      </c>
      <c r="H77" s="48"/>
      <c r="I77" s="25">
        <f>ROUND(ROUND(H77,1)*ROUND(G77,1),1)</f>
        <v>0</v>
      </c>
      <c r="O77">
        <f>(I77*21)/100</f>
        <v>0</v>
      </c>
      <c r="P77" t="s">
        <v>27</v>
      </c>
    </row>
    <row r="78" spans="1:16" ht="25.5" customHeight="1" x14ac:dyDescent="0.2">
      <c r="A78" s="26" t="s">
        <v>52</v>
      </c>
      <c r="E78" s="27" t="s">
        <v>184</v>
      </c>
      <c r="H78" s="49"/>
    </row>
    <row r="79" spans="1:16" ht="12.75" customHeight="1" x14ac:dyDescent="0.2">
      <c r="A79" s="30" t="s">
        <v>54</v>
      </c>
      <c r="E79" s="29" t="s">
        <v>185</v>
      </c>
      <c r="H79" s="49"/>
    </row>
    <row r="80" spans="1:16" ht="12.75" customHeight="1" x14ac:dyDescent="0.2">
      <c r="A80" s="17" t="s">
        <v>47</v>
      </c>
      <c r="B80" s="22" t="s">
        <v>186</v>
      </c>
      <c r="C80" s="22" t="s">
        <v>187</v>
      </c>
      <c r="D80" s="17" t="s">
        <v>49</v>
      </c>
      <c r="E80" s="23" t="s">
        <v>188</v>
      </c>
      <c r="F80" s="24" t="s">
        <v>189</v>
      </c>
      <c r="G80" s="25">
        <v>185.8</v>
      </c>
      <c r="H80" s="48"/>
      <c r="I80" s="25">
        <f>ROUND(ROUND(H80,1)*ROUND(G80,1),1)</f>
        <v>0</v>
      </c>
      <c r="O80">
        <f>(I80*21)/100</f>
        <v>0</v>
      </c>
      <c r="P80" t="s">
        <v>27</v>
      </c>
    </row>
    <row r="81" spans="1:16" ht="12.75" customHeight="1" x14ac:dyDescent="0.2">
      <c r="A81" s="26" t="s">
        <v>52</v>
      </c>
      <c r="E81" s="27" t="s">
        <v>190</v>
      </c>
      <c r="H81" s="49"/>
    </row>
    <row r="82" spans="1:16" ht="12.75" customHeight="1" x14ac:dyDescent="0.2">
      <c r="A82" s="30" t="s">
        <v>54</v>
      </c>
      <c r="E82" s="29" t="s">
        <v>49</v>
      </c>
      <c r="H82" s="49"/>
    </row>
    <row r="83" spans="1:16" ht="12.75" customHeight="1" x14ac:dyDescent="0.2">
      <c r="A83" s="17" t="s">
        <v>47</v>
      </c>
      <c r="B83" s="22" t="s">
        <v>191</v>
      </c>
      <c r="C83" s="22" t="s">
        <v>192</v>
      </c>
      <c r="D83" s="17" t="s">
        <v>49</v>
      </c>
      <c r="E83" s="23" t="s">
        <v>193</v>
      </c>
      <c r="F83" s="24" t="s">
        <v>189</v>
      </c>
      <c r="G83" s="25">
        <v>710.9</v>
      </c>
      <c r="H83" s="48"/>
      <c r="I83" s="25">
        <f>ROUND(ROUND(H83,1)*ROUND(G83,1),1)</f>
        <v>0</v>
      </c>
      <c r="O83">
        <f>(I83*21)/100</f>
        <v>0</v>
      </c>
      <c r="P83" t="s">
        <v>27</v>
      </c>
    </row>
    <row r="84" spans="1:16" ht="25.5" customHeight="1" x14ac:dyDescent="0.2">
      <c r="A84" s="26" t="s">
        <v>52</v>
      </c>
      <c r="E84" s="27" t="s">
        <v>194</v>
      </c>
      <c r="H84" s="49"/>
    </row>
    <row r="85" spans="1:16" ht="12.75" customHeight="1" x14ac:dyDescent="0.2">
      <c r="A85" s="30" t="s">
        <v>54</v>
      </c>
      <c r="E85" s="29" t="s">
        <v>195</v>
      </c>
      <c r="H85" s="49"/>
    </row>
    <row r="86" spans="1:16" ht="12.75" customHeight="1" x14ac:dyDescent="0.2">
      <c r="A86" s="17" t="s">
        <v>47</v>
      </c>
      <c r="B86" s="22" t="s">
        <v>196</v>
      </c>
      <c r="C86" s="22" t="s">
        <v>197</v>
      </c>
      <c r="D86" s="17" t="s">
        <v>49</v>
      </c>
      <c r="E86" s="23" t="s">
        <v>198</v>
      </c>
      <c r="F86" s="24" t="s">
        <v>189</v>
      </c>
      <c r="G86" s="25">
        <v>508.4</v>
      </c>
      <c r="H86" s="48"/>
      <c r="I86" s="25">
        <f>ROUND(ROUND(H86,1)*ROUND(G86,1),1)</f>
        <v>0</v>
      </c>
      <c r="O86">
        <f>(I86*21)/100</f>
        <v>0</v>
      </c>
      <c r="P86" t="s">
        <v>27</v>
      </c>
    </row>
    <row r="87" spans="1:16" ht="25.5" customHeight="1" x14ac:dyDescent="0.2">
      <c r="A87" s="26" t="s">
        <v>52</v>
      </c>
      <c r="E87" s="27" t="s">
        <v>199</v>
      </c>
      <c r="H87" s="49"/>
    </row>
    <row r="88" spans="1:16" ht="12.75" customHeight="1" x14ac:dyDescent="0.2">
      <c r="A88" s="30" t="s">
        <v>54</v>
      </c>
      <c r="E88" s="29" t="s">
        <v>49</v>
      </c>
      <c r="H88" s="49"/>
    </row>
    <row r="89" spans="1:16" ht="12.75" customHeight="1" x14ac:dyDescent="0.2">
      <c r="A89" s="17" t="s">
        <v>47</v>
      </c>
      <c r="B89" s="22" t="s">
        <v>200</v>
      </c>
      <c r="C89" s="22" t="s">
        <v>201</v>
      </c>
      <c r="D89" s="17" t="s">
        <v>49</v>
      </c>
      <c r="E89" s="23" t="s">
        <v>202</v>
      </c>
      <c r="F89" s="24" t="s">
        <v>189</v>
      </c>
      <c r="G89" s="25">
        <v>251.2</v>
      </c>
      <c r="H89" s="48"/>
      <c r="I89" s="25">
        <f>ROUND(ROUND(H89,1)*ROUND(G89,1),1)</f>
        <v>0</v>
      </c>
      <c r="O89">
        <f>(I89*21)/100</f>
        <v>0</v>
      </c>
      <c r="P89" t="s">
        <v>27</v>
      </c>
    </row>
    <row r="90" spans="1:16" ht="25.5" customHeight="1" x14ac:dyDescent="0.2">
      <c r="A90" s="26" t="s">
        <v>52</v>
      </c>
      <c r="E90" s="27" t="s">
        <v>203</v>
      </c>
      <c r="H90" s="49"/>
    </row>
    <row r="91" spans="1:16" ht="12.75" customHeight="1" x14ac:dyDescent="0.2">
      <c r="A91" s="30" t="s">
        <v>54</v>
      </c>
      <c r="E91" s="29" t="s">
        <v>49</v>
      </c>
      <c r="H91" s="49"/>
    </row>
    <row r="92" spans="1:16" ht="12.75" customHeight="1" x14ac:dyDescent="0.2">
      <c r="A92" s="17" t="s">
        <v>47</v>
      </c>
      <c r="B92" s="22" t="s">
        <v>204</v>
      </c>
      <c r="C92" s="22" t="s">
        <v>205</v>
      </c>
      <c r="D92" s="17" t="s">
        <v>49</v>
      </c>
      <c r="E92" s="23" t="s">
        <v>206</v>
      </c>
      <c r="F92" s="24" t="s">
        <v>189</v>
      </c>
      <c r="G92" s="25">
        <v>1203.0999999999999</v>
      </c>
      <c r="H92" s="48"/>
      <c r="I92" s="25">
        <f>ROUND(ROUND(H92,1)*ROUND(G92,1),1)</f>
        <v>0</v>
      </c>
      <c r="O92">
        <f>(I92*21)/100</f>
        <v>0</v>
      </c>
      <c r="P92" t="s">
        <v>27</v>
      </c>
    </row>
    <row r="93" spans="1:16" ht="25.5" customHeight="1" x14ac:dyDescent="0.2">
      <c r="A93" s="26" t="s">
        <v>52</v>
      </c>
      <c r="E93" s="27" t="s">
        <v>207</v>
      </c>
      <c r="H93" s="49"/>
    </row>
    <row r="94" spans="1:16" ht="12.75" customHeight="1" x14ac:dyDescent="0.2">
      <c r="A94" s="30" t="s">
        <v>54</v>
      </c>
      <c r="E94" s="29" t="s">
        <v>208</v>
      </c>
      <c r="H94" s="49"/>
    </row>
    <row r="95" spans="1:16" ht="12.75" customHeight="1" x14ac:dyDescent="0.2">
      <c r="A95" s="17" t="s">
        <v>47</v>
      </c>
      <c r="B95" s="22" t="s">
        <v>209</v>
      </c>
      <c r="C95" s="22" t="s">
        <v>210</v>
      </c>
      <c r="D95" s="17" t="s">
        <v>49</v>
      </c>
      <c r="E95" s="23" t="s">
        <v>211</v>
      </c>
      <c r="F95" s="24" t="s">
        <v>189</v>
      </c>
      <c r="G95" s="25">
        <v>1962.7</v>
      </c>
      <c r="H95" s="48"/>
      <c r="I95" s="25">
        <f>ROUND(ROUND(H95,1)*ROUND(G95,1),1)</f>
        <v>0</v>
      </c>
      <c r="O95">
        <f>(I95*21)/100</f>
        <v>0</v>
      </c>
      <c r="P95" t="s">
        <v>27</v>
      </c>
    </row>
    <row r="96" spans="1:16" ht="12.75" customHeight="1" x14ac:dyDescent="0.2">
      <c r="A96" s="26" t="s">
        <v>52</v>
      </c>
      <c r="E96" s="27" t="s">
        <v>190</v>
      </c>
      <c r="H96" s="49"/>
    </row>
    <row r="97" spans="1:16" ht="12.75" customHeight="1" x14ac:dyDescent="0.2">
      <c r="A97" s="30" t="s">
        <v>54</v>
      </c>
      <c r="E97" s="29" t="s">
        <v>212</v>
      </c>
      <c r="H97" s="49"/>
    </row>
    <row r="98" spans="1:16" ht="12.75" customHeight="1" x14ac:dyDescent="0.2">
      <c r="A98" s="17" t="s">
        <v>47</v>
      </c>
      <c r="B98" s="22" t="s">
        <v>213</v>
      </c>
      <c r="C98" s="22" t="s">
        <v>214</v>
      </c>
      <c r="D98" s="17" t="s">
        <v>49</v>
      </c>
      <c r="E98" s="23" t="s">
        <v>215</v>
      </c>
      <c r="F98" s="24" t="s">
        <v>189</v>
      </c>
      <c r="G98" s="25">
        <v>822.8</v>
      </c>
      <c r="H98" s="48"/>
      <c r="I98" s="25">
        <f>ROUND(ROUND(H98,1)*ROUND(G98,1),1)</f>
        <v>0</v>
      </c>
      <c r="O98">
        <f>(I98*21)/100</f>
        <v>0</v>
      </c>
      <c r="P98" t="s">
        <v>27</v>
      </c>
    </row>
    <row r="99" spans="1:16" ht="25.5" customHeight="1" x14ac:dyDescent="0.2">
      <c r="A99" s="26" t="s">
        <v>52</v>
      </c>
      <c r="E99" s="27" t="s">
        <v>207</v>
      </c>
      <c r="H99" s="49"/>
    </row>
    <row r="100" spans="1:16" ht="12.75" customHeight="1" x14ac:dyDescent="0.2">
      <c r="A100" s="30" t="s">
        <v>54</v>
      </c>
      <c r="E100" s="29" t="s">
        <v>216</v>
      </c>
      <c r="H100" s="49"/>
    </row>
    <row r="101" spans="1:16" ht="12.75" customHeight="1" x14ac:dyDescent="0.2">
      <c r="A101" s="17" t="s">
        <v>47</v>
      </c>
      <c r="B101" s="22" t="s">
        <v>217</v>
      </c>
      <c r="C101" s="22" t="s">
        <v>218</v>
      </c>
      <c r="D101" s="17" t="s">
        <v>49</v>
      </c>
      <c r="E101" s="23" t="s">
        <v>219</v>
      </c>
      <c r="F101" s="24" t="s">
        <v>189</v>
      </c>
      <c r="G101" s="25">
        <v>822.8</v>
      </c>
      <c r="H101" s="48"/>
      <c r="I101" s="25">
        <f>ROUND(ROUND(H101,1)*ROUND(G101,1),1)</f>
        <v>0</v>
      </c>
      <c r="O101">
        <f>(I101*21)/100</f>
        <v>0</v>
      </c>
      <c r="P101" t="s">
        <v>27</v>
      </c>
    </row>
    <row r="102" spans="1:16" ht="12.75" customHeight="1" x14ac:dyDescent="0.2">
      <c r="A102" s="26" t="s">
        <v>52</v>
      </c>
      <c r="E102" s="27" t="s">
        <v>190</v>
      </c>
      <c r="H102" s="49"/>
    </row>
    <row r="103" spans="1:16" ht="12.75" customHeight="1" x14ac:dyDescent="0.2">
      <c r="A103" s="30" t="s">
        <v>54</v>
      </c>
      <c r="E103" s="29" t="s">
        <v>216</v>
      </c>
      <c r="H103" s="49"/>
    </row>
    <row r="104" spans="1:16" ht="12.75" customHeight="1" x14ac:dyDescent="0.2">
      <c r="A104" s="17" t="s">
        <v>47</v>
      </c>
      <c r="B104" s="22" t="s">
        <v>220</v>
      </c>
      <c r="C104" s="22" t="s">
        <v>221</v>
      </c>
      <c r="D104" s="17" t="s">
        <v>49</v>
      </c>
      <c r="E104" s="23" t="s">
        <v>222</v>
      </c>
      <c r="F104" s="24" t="s">
        <v>189</v>
      </c>
      <c r="G104" s="25">
        <v>113.6</v>
      </c>
      <c r="H104" s="48"/>
      <c r="I104" s="25">
        <f>ROUND(ROUND(H104,1)*ROUND(G104,1),1)</f>
        <v>0</v>
      </c>
      <c r="O104">
        <f>(I104*21)/100</f>
        <v>0</v>
      </c>
      <c r="P104" t="s">
        <v>27</v>
      </c>
    </row>
    <row r="105" spans="1:16" ht="25.5" customHeight="1" x14ac:dyDescent="0.2">
      <c r="A105" s="26" t="s">
        <v>52</v>
      </c>
      <c r="E105" s="27" t="s">
        <v>223</v>
      </c>
      <c r="H105" s="49"/>
    </row>
    <row r="106" spans="1:16" ht="12.75" customHeight="1" x14ac:dyDescent="0.2">
      <c r="A106" s="30" t="s">
        <v>54</v>
      </c>
      <c r="E106" s="29" t="s">
        <v>49</v>
      </c>
      <c r="H106" s="49"/>
    </row>
    <row r="107" spans="1:16" ht="12.75" customHeight="1" x14ac:dyDescent="0.2">
      <c r="A107" s="17" t="s">
        <v>47</v>
      </c>
      <c r="B107" s="22" t="s">
        <v>224</v>
      </c>
      <c r="C107" s="22" t="s">
        <v>225</v>
      </c>
      <c r="D107" s="17" t="s">
        <v>18</v>
      </c>
      <c r="E107" s="23" t="s">
        <v>226</v>
      </c>
      <c r="F107" s="24" t="s">
        <v>189</v>
      </c>
      <c r="G107" s="25">
        <v>1071.3</v>
      </c>
      <c r="H107" s="48"/>
      <c r="I107" s="25">
        <f>ROUND(ROUND(H107,1)*ROUND(G107,1),1)</f>
        <v>0</v>
      </c>
      <c r="O107">
        <f>(I107*21)/100</f>
        <v>0</v>
      </c>
      <c r="P107" t="s">
        <v>27</v>
      </c>
    </row>
    <row r="108" spans="1:16" ht="25.5" customHeight="1" x14ac:dyDescent="0.2">
      <c r="A108" s="26" t="s">
        <v>52</v>
      </c>
      <c r="E108" s="27" t="s">
        <v>223</v>
      </c>
      <c r="H108" s="49"/>
    </row>
    <row r="109" spans="1:16" ht="12.75" customHeight="1" x14ac:dyDescent="0.2">
      <c r="A109" s="30" t="s">
        <v>54</v>
      </c>
      <c r="E109" s="29" t="s">
        <v>49</v>
      </c>
      <c r="H109" s="49"/>
    </row>
    <row r="110" spans="1:16" ht="12.75" customHeight="1" x14ac:dyDescent="0.2">
      <c r="A110" s="17" t="s">
        <v>47</v>
      </c>
      <c r="B110" s="22" t="s">
        <v>227</v>
      </c>
      <c r="C110" s="22" t="s">
        <v>225</v>
      </c>
      <c r="D110" s="17" t="s">
        <v>228</v>
      </c>
      <c r="E110" s="23" t="s">
        <v>226</v>
      </c>
      <c r="F110" s="24" t="s">
        <v>189</v>
      </c>
      <c r="G110" s="25">
        <v>37.200000000000003</v>
      </c>
      <c r="H110" s="48"/>
      <c r="I110" s="25">
        <f>ROUND(ROUND(H110,1)*ROUND(G110,1),1)</f>
        <v>0</v>
      </c>
      <c r="O110">
        <f>(I110*21)/100</f>
        <v>0</v>
      </c>
      <c r="P110" t="s">
        <v>27</v>
      </c>
    </row>
    <row r="111" spans="1:16" ht="25.5" customHeight="1" x14ac:dyDescent="0.2">
      <c r="A111" s="26" t="s">
        <v>52</v>
      </c>
      <c r="E111" s="27" t="s">
        <v>229</v>
      </c>
      <c r="H111" s="49"/>
    </row>
    <row r="112" spans="1:16" ht="12.75" customHeight="1" x14ac:dyDescent="0.2">
      <c r="A112" s="30" t="s">
        <v>54</v>
      </c>
      <c r="E112" s="29" t="s">
        <v>230</v>
      </c>
      <c r="H112" s="49"/>
    </row>
    <row r="113" spans="1:16" ht="12.75" customHeight="1" x14ac:dyDescent="0.2">
      <c r="A113" s="17" t="s">
        <v>47</v>
      </c>
      <c r="B113" s="22" t="s">
        <v>231</v>
      </c>
      <c r="C113" s="22" t="s">
        <v>232</v>
      </c>
      <c r="D113" s="17" t="s">
        <v>49</v>
      </c>
      <c r="E113" s="23" t="s">
        <v>233</v>
      </c>
      <c r="F113" s="24" t="s">
        <v>110</v>
      </c>
      <c r="G113" s="25">
        <v>6139</v>
      </c>
      <c r="H113" s="48"/>
      <c r="I113" s="25">
        <f>ROUND(ROUND(H113,1)*ROUND(G113,1),1)</f>
        <v>0</v>
      </c>
      <c r="O113">
        <f>(I113*21)/100</f>
        <v>0</v>
      </c>
      <c r="P113" t="s">
        <v>27</v>
      </c>
    </row>
    <row r="114" spans="1:16" ht="25.5" customHeight="1" x14ac:dyDescent="0.2">
      <c r="A114" s="26" t="s">
        <v>52</v>
      </c>
      <c r="E114" s="27" t="s">
        <v>234</v>
      </c>
      <c r="H114" s="49"/>
    </row>
    <row r="115" spans="1:16" ht="12.75" customHeight="1" x14ac:dyDescent="0.2">
      <c r="A115" s="30" t="s">
        <v>54</v>
      </c>
      <c r="E115" s="29" t="s">
        <v>49</v>
      </c>
      <c r="H115" s="49"/>
    </row>
    <row r="116" spans="1:16" ht="12.75" customHeight="1" x14ac:dyDescent="0.2">
      <c r="A116" s="17" t="s">
        <v>47</v>
      </c>
      <c r="B116" s="22" t="s">
        <v>235</v>
      </c>
      <c r="C116" s="22" t="s">
        <v>236</v>
      </c>
      <c r="D116" s="17" t="s">
        <v>49</v>
      </c>
      <c r="E116" s="23" t="s">
        <v>237</v>
      </c>
      <c r="F116" s="24" t="s">
        <v>110</v>
      </c>
      <c r="G116" s="25">
        <v>6139</v>
      </c>
      <c r="H116" s="48"/>
      <c r="I116" s="25">
        <f>ROUND(ROUND(H116,1)*ROUND(G116,1),1)</f>
        <v>0</v>
      </c>
      <c r="O116">
        <f>(I116*21)/100</f>
        <v>0</v>
      </c>
      <c r="P116" t="s">
        <v>27</v>
      </c>
    </row>
    <row r="117" spans="1:16" ht="25.5" customHeight="1" x14ac:dyDescent="0.2">
      <c r="A117" s="26" t="s">
        <v>52</v>
      </c>
      <c r="E117" s="27" t="s">
        <v>234</v>
      </c>
      <c r="H117" s="49"/>
    </row>
    <row r="118" spans="1:16" ht="12.75" customHeight="1" x14ac:dyDescent="0.2">
      <c r="A118" s="30" t="s">
        <v>54</v>
      </c>
      <c r="E118" s="29" t="s">
        <v>49</v>
      </c>
      <c r="H118" s="49"/>
    </row>
    <row r="119" spans="1:16" ht="12.75" customHeight="1" x14ac:dyDescent="0.2">
      <c r="A119" s="17" t="s">
        <v>47</v>
      </c>
      <c r="B119" s="22" t="s">
        <v>238</v>
      </c>
      <c r="C119" s="22" t="s">
        <v>239</v>
      </c>
      <c r="D119" s="17" t="s">
        <v>49</v>
      </c>
      <c r="E119" s="23" t="s">
        <v>240</v>
      </c>
      <c r="F119" s="24" t="s">
        <v>189</v>
      </c>
      <c r="G119" s="25">
        <v>2277.1</v>
      </c>
      <c r="H119" s="48"/>
      <c r="I119" s="25">
        <f>ROUND(ROUND(H119,1)*ROUND(G119,1),1)</f>
        <v>0</v>
      </c>
      <c r="O119">
        <f>(I119*21)/100</f>
        <v>0</v>
      </c>
      <c r="P119" t="s">
        <v>27</v>
      </c>
    </row>
    <row r="120" spans="1:16" ht="25.5" customHeight="1" x14ac:dyDescent="0.2">
      <c r="A120" s="26" t="s">
        <v>52</v>
      </c>
      <c r="E120" s="27" t="s">
        <v>241</v>
      </c>
      <c r="H120" s="49"/>
    </row>
    <row r="121" spans="1:16" ht="12.75" customHeight="1" x14ac:dyDescent="0.2">
      <c r="A121" s="30" t="s">
        <v>54</v>
      </c>
      <c r="E121" s="29" t="s">
        <v>242</v>
      </c>
      <c r="H121" s="49"/>
    </row>
    <row r="122" spans="1:16" ht="12.75" customHeight="1" x14ac:dyDescent="0.2">
      <c r="A122" s="17" t="s">
        <v>47</v>
      </c>
      <c r="B122" s="22" t="s">
        <v>243</v>
      </c>
      <c r="C122" s="22" t="s">
        <v>244</v>
      </c>
      <c r="D122" s="17" t="s">
        <v>49</v>
      </c>
      <c r="E122" s="23" t="s">
        <v>245</v>
      </c>
      <c r="F122" s="24" t="s">
        <v>189</v>
      </c>
      <c r="G122" s="25">
        <v>1222.0999999999999</v>
      </c>
      <c r="H122" s="48"/>
      <c r="I122" s="25">
        <f>ROUND(ROUND(H122,1)*ROUND(G122,1),1)</f>
        <v>0</v>
      </c>
      <c r="O122">
        <f>(I122*21)/100</f>
        <v>0</v>
      </c>
      <c r="P122" t="s">
        <v>27</v>
      </c>
    </row>
    <row r="123" spans="1:16" ht="25.5" customHeight="1" x14ac:dyDescent="0.2">
      <c r="A123" s="26" t="s">
        <v>52</v>
      </c>
      <c r="E123" s="27" t="s">
        <v>246</v>
      </c>
      <c r="H123" s="49"/>
    </row>
    <row r="124" spans="1:16" ht="12.75" customHeight="1" x14ac:dyDescent="0.2">
      <c r="A124" s="30" t="s">
        <v>54</v>
      </c>
      <c r="E124" s="29" t="s">
        <v>247</v>
      </c>
      <c r="H124" s="49"/>
    </row>
    <row r="125" spans="1:16" ht="12.75" customHeight="1" x14ac:dyDescent="0.2">
      <c r="A125" s="17" t="s">
        <v>47</v>
      </c>
      <c r="B125" s="22" t="s">
        <v>248</v>
      </c>
      <c r="C125" s="22" t="s">
        <v>249</v>
      </c>
      <c r="D125" s="17" t="s">
        <v>49</v>
      </c>
      <c r="E125" s="23" t="s">
        <v>250</v>
      </c>
      <c r="F125" s="24" t="s">
        <v>189</v>
      </c>
      <c r="G125" s="25">
        <v>2785.5</v>
      </c>
      <c r="H125" s="48"/>
      <c r="I125" s="25">
        <f>ROUND(ROUND(H125,1)*ROUND(G125,1),1)</f>
        <v>0</v>
      </c>
      <c r="O125">
        <f>(I125*21)/100</f>
        <v>0</v>
      </c>
      <c r="P125" t="s">
        <v>27</v>
      </c>
    </row>
    <row r="126" spans="1:16" ht="25.5" customHeight="1" x14ac:dyDescent="0.2">
      <c r="A126" s="26" t="s">
        <v>52</v>
      </c>
      <c r="E126" s="27" t="s">
        <v>251</v>
      </c>
      <c r="H126" s="49"/>
    </row>
    <row r="127" spans="1:16" ht="12.75" customHeight="1" x14ac:dyDescent="0.2">
      <c r="A127" s="30" t="s">
        <v>54</v>
      </c>
      <c r="E127" s="29" t="s">
        <v>252</v>
      </c>
      <c r="H127" s="49"/>
    </row>
    <row r="128" spans="1:16" ht="12.75" customHeight="1" x14ac:dyDescent="0.2">
      <c r="A128" s="17" t="s">
        <v>47</v>
      </c>
      <c r="B128" s="22" t="s">
        <v>253</v>
      </c>
      <c r="C128" s="22" t="s">
        <v>254</v>
      </c>
      <c r="D128" s="17" t="s">
        <v>18</v>
      </c>
      <c r="E128" s="23" t="s">
        <v>255</v>
      </c>
      <c r="F128" s="24" t="s">
        <v>189</v>
      </c>
      <c r="G128" s="25">
        <v>125</v>
      </c>
      <c r="H128" s="48"/>
      <c r="I128" s="25">
        <f>ROUND(ROUND(H128,1)*ROUND(G128,1),1)</f>
        <v>0</v>
      </c>
      <c r="O128">
        <f>(I128*21)/100</f>
        <v>0</v>
      </c>
      <c r="P128" t="s">
        <v>27</v>
      </c>
    </row>
    <row r="129" spans="1:16" ht="25.5" customHeight="1" x14ac:dyDescent="0.2">
      <c r="A129" s="26" t="s">
        <v>52</v>
      </c>
      <c r="E129" s="27" t="s">
        <v>251</v>
      </c>
      <c r="H129" s="49"/>
    </row>
    <row r="130" spans="1:16" ht="12.75" customHeight="1" x14ac:dyDescent="0.2">
      <c r="A130" s="30" t="s">
        <v>54</v>
      </c>
      <c r="E130" s="29" t="s">
        <v>256</v>
      </c>
      <c r="H130" s="49"/>
    </row>
    <row r="131" spans="1:16" ht="12.75" customHeight="1" x14ac:dyDescent="0.2">
      <c r="A131" s="17" t="s">
        <v>47</v>
      </c>
      <c r="B131" s="22" t="s">
        <v>257</v>
      </c>
      <c r="C131" s="22" t="s">
        <v>254</v>
      </c>
      <c r="D131" s="17" t="s">
        <v>228</v>
      </c>
      <c r="E131" s="23" t="s">
        <v>255</v>
      </c>
      <c r="F131" s="24" t="s">
        <v>189</v>
      </c>
      <c r="G131" s="25">
        <v>1097.0999999999999</v>
      </c>
      <c r="H131" s="48"/>
      <c r="I131" s="25">
        <f>ROUND(ROUND(H131,1)*ROUND(G131,1),1)</f>
        <v>0</v>
      </c>
      <c r="O131">
        <f>(I131*21)/100</f>
        <v>0</v>
      </c>
      <c r="P131" t="s">
        <v>27</v>
      </c>
    </row>
    <row r="132" spans="1:16" ht="25.5" customHeight="1" x14ac:dyDescent="0.2">
      <c r="A132" s="26" t="s">
        <v>52</v>
      </c>
      <c r="E132" s="27" t="s">
        <v>258</v>
      </c>
      <c r="H132" s="49"/>
    </row>
    <row r="133" spans="1:16" ht="12.75" customHeight="1" x14ac:dyDescent="0.2">
      <c r="A133" s="30" t="s">
        <v>54</v>
      </c>
      <c r="E133" s="29" t="s">
        <v>259</v>
      </c>
      <c r="H133" s="49"/>
    </row>
    <row r="134" spans="1:16" ht="12.75" customHeight="1" x14ac:dyDescent="0.2">
      <c r="A134" s="17" t="s">
        <v>47</v>
      </c>
      <c r="B134" s="22" t="s">
        <v>260</v>
      </c>
      <c r="C134" s="22" t="s">
        <v>261</v>
      </c>
      <c r="D134" s="17" t="s">
        <v>49</v>
      </c>
      <c r="E134" s="23" t="s">
        <v>262</v>
      </c>
      <c r="F134" s="24" t="s">
        <v>189</v>
      </c>
      <c r="G134" s="25">
        <v>425.9</v>
      </c>
      <c r="H134" s="48"/>
      <c r="I134" s="25">
        <f>ROUND(ROUND(H134,1)*ROUND(G134,1),1)</f>
        <v>0</v>
      </c>
      <c r="O134">
        <f>(I134*21)/100</f>
        <v>0</v>
      </c>
      <c r="P134" t="s">
        <v>27</v>
      </c>
    </row>
    <row r="135" spans="1:16" ht="25.5" customHeight="1" x14ac:dyDescent="0.2">
      <c r="A135" s="26" t="s">
        <v>52</v>
      </c>
      <c r="E135" s="27" t="s">
        <v>263</v>
      </c>
      <c r="H135" s="49"/>
    </row>
    <row r="136" spans="1:16" ht="12.75" customHeight="1" x14ac:dyDescent="0.2">
      <c r="A136" s="30" t="s">
        <v>54</v>
      </c>
      <c r="E136" s="29" t="s">
        <v>49</v>
      </c>
      <c r="H136" s="49"/>
    </row>
    <row r="137" spans="1:16" ht="12.75" customHeight="1" x14ac:dyDescent="0.2">
      <c r="A137" s="17" t="s">
        <v>47</v>
      </c>
      <c r="B137" s="22" t="s">
        <v>264</v>
      </c>
      <c r="C137" s="22" t="s">
        <v>265</v>
      </c>
      <c r="D137" s="17" t="s">
        <v>18</v>
      </c>
      <c r="E137" s="23" t="s">
        <v>266</v>
      </c>
      <c r="F137" s="24" t="s">
        <v>189</v>
      </c>
      <c r="G137" s="25">
        <v>4318.5</v>
      </c>
      <c r="H137" s="48"/>
      <c r="I137" s="25">
        <f>ROUND(ROUND(H137,1)*ROUND(G137,1),1)</f>
        <v>0</v>
      </c>
      <c r="O137">
        <f>(I137*21)/100</f>
        <v>0</v>
      </c>
      <c r="P137" t="s">
        <v>27</v>
      </c>
    </row>
    <row r="138" spans="1:16" ht="25.5" customHeight="1" x14ac:dyDescent="0.2">
      <c r="A138" s="26" t="s">
        <v>52</v>
      </c>
      <c r="E138" s="27" t="s">
        <v>267</v>
      </c>
      <c r="H138" s="49"/>
    </row>
    <row r="139" spans="1:16" ht="12.75" customHeight="1" x14ac:dyDescent="0.2">
      <c r="A139" s="30" t="s">
        <v>54</v>
      </c>
      <c r="E139" s="29" t="s">
        <v>268</v>
      </c>
      <c r="H139" s="49"/>
    </row>
    <row r="140" spans="1:16" ht="12.75" customHeight="1" x14ac:dyDescent="0.2">
      <c r="A140" s="17" t="s">
        <v>47</v>
      </c>
      <c r="B140" s="22" t="s">
        <v>269</v>
      </c>
      <c r="C140" s="22" t="s">
        <v>265</v>
      </c>
      <c r="D140" s="17" t="s">
        <v>228</v>
      </c>
      <c r="E140" s="23" t="s">
        <v>266</v>
      </c>
      <c r="F140" s="24" t="s">
        <v>189</v>
      </c>
      <c r="G140" s="25">
        <v>1408</v>
      </c>
      <c r="H140" s="48"/>
      <c r="I140" s="25">
        <f>ROUND(ROUND(H140,1)*ROUND(G140,1),1)</f>
        <v>0</v>
      </c>
      <c r="O140">
        <f>(I140*21)/100</f>
        <v>0</v>
      </c>
      <c r="P140" t="s">
        <v>27</v>
      </c>
    </row>
    <row r="141" spans="1:16" ht="25.5" customHeight="1" x14ac:dyDescent="0.2">
      <c r="A141" s="26" t="s">
        <v>52</v>
      </c>
      <c r="E141" s="27" t="s">
        <v>270</v>
      </c>
      <c r="H141" s="49"/>
    </row>
    <row r="142" spans="1:16" ht="12.75" customHeight="1" x14ac:dyDescent="0.2">
      <c r="A142" s="30" t="s">
        <v>54</v>
      </c>
      <c r="E142" s="29" t="s">
        <v>271</v>
      </c>
      <c r="H142" s="49"/>
    </row>
    <row r="143" spans="1:16" ht="12.75" customHeight="1" x14ac:dyDescent="0.2">
      <c r="A143" s="17" t="s">
        <v>47</v>
      </c>
      <c r="B143" s="22" t="s">
        <v>272</v>
      </c>
      <c r="C143" s="22" t="s">
        <v>273</v>
      </c>
      <c r="D143" s="17" t="s">
        <v>49</v>
      </c>
      <c r="E143" s="23" t="s">
        <v>274</v>
      </c>
      <c r="F143" s="24" t="s">
        <v>275</v>
      </c>
      <c r="G143" s="25">
        <v>2852.5</v>
      </c>
      <c r="H143" s="48"/>
      <c r="I143" s="25">
        <f>ROUND(ROUND(H143,1)*ROUND(G143,1),1)</f>
        <v>0</v>
      </c>
      <c r="O143">
        <f>(I143*21)/100</f>
        <v>0</v>
      </c>
      <c r="P143" t="s">
        <v>27</v>
      </c>
    </row>
    <row r="144" spans="1:16" ht="12.75" customHeight="1" x14ac:dyDescent="0.2">
      <c r="A144" s="26" t="s">
        <v>52</v>
      </c>
      <c r="E144" s="27" t="s">
        <v>276</v>
      </c>
      <c r="H144" s="49"/>
    </row>
    <row r="145" spans="1:16" ht="12.75" customHeight="1" x14ac:dyDescent="0.2">
      <c r="A145" s="30" t="s">
        <v>54</v>
      </c>
      <c r="E145" s="29" t="s">
        <v>277</v>
      </c>
      <c r="H145" s="49"/>
    </row>
    <row r="146" spans="1:16" ht="12.75" customHeight="1" x14ac:dyDescent="0.2">
      <c r="A146" s="17" t="s">
        <v>47</v>
      </c>
      <c r="B146" s="22" t="s">
        <v>278</v>
      </c>
      <c r="C146" s="22" t="s">
        <v>279</v>
      </c>
      <c r="D146" s="17" t="s">
        <v>49</v>
      </c>
      <c r="E146" s="23" t="s">
        <v>280</v>
      </c>
      <c r="F146" s="24" t="s">
        <v>189</v>
      </c>
      <c r="G146" s="25">
        <v>2289</v>
      </c>
      <c r="H146" s="48"/>
      <c r="I146" s="25">
        <f>ROUND(ROUND(H146,1)*ROUND(G146,1),1)</f>
        <v>0</v>
      </c>
      <c r="O146">
        <f>(I146*21)/100</f>
        <v>0</v>
      </c>
      <c r="P146" t="s">
        <v>27</v>
      </c>
    </row>
    <row r="147" spans="1:16" ht="25.5" customHeight="1" x14ac:dyDescent="0.2">
      <c r="A147" s="26" t="s">
        <v>52</v>
      </c>
      <c r="E147" s="27" t="s">
        <v>281</v>
      </c>
      <c r="H147" s="49"/>
    </row>
    <row r="148" spans="1:16" ht="12.75" customHeight="1" x14ac:dyDescent="0.2">
      <c r="A148" s="30" t="s">
        <v>54</v>
      </c>
      <c r="E148" s="29" t="s">
        <v>282</v>
      </c>
      <c r="H148" s="49"/>
    </row>
    <row r="149" spans="1:16" ht="12.75" customHeight="1" x14ac:dyDescent="0.2">
      <c r="A149" s="17" t="s">
        <v>47</v>
      </c>
      <c r="B149" s="22" t="s">
        <v>283</v>
      </c>
      <c r="C149" s="22" t="s">
        <v>284</v>
      </c>
      <c r="D149" s="17" t="s">
        <v>49</v>
      </c>
      <c r="E149" s="23" t="s">
        <v>285</v>
      </c>
      <c r="F149" s="24" t="s">
        <v>189</v>
      </c>
      <c r="G149" s="25">
        <v>195.6</v>
      </c>
      <c r="H149" s="48"/>
      <c r="I149" s="25">
        <f>ROUND(ROUND(H149,1)*ROUND(G149,1),1)</f>
        <v>0</v>
      </c>
      <c r="O149">
        <f>(I149*21)/100</f>
        <v>0</v>
      </c>
      <c r="P149" t="s">
        <v>27</v>
      </c>
    </row>
    <row r="150" spans="1:16" ht="25.5" customHeight="1" x14ac:dyDescent="0.2">
      <c r="A150" s="26" t="s">
        <v>52</v>
      </c>
      <c r="E150" s="27" t="s">
        <v>286</v>
      </c>
      <c r="H150" s="49"/>
    </row>
    <row r="151" spans="1:16" ht="12.75" customHeight="1" x14ac:dyDescent="0.2">
      <c r="A151" s="30" t="s">
        <v>54</v>
      </c>
      <c r="E151" s="29" t="s">
        <v>49</v>
      </c>
      <c r="H151" s="49"/>
    </row>
    <row r="152" spans="1:16" ht="12.75" customHeight="1" x14ac:dyDescent="0.2">
      <c r="A152" s="17" t="s">
        <v>47</v>
      </c>
      <c r="B152" s="22" t="s">
        <v>287</v>
      </c>
      <c r="C152" s="22" t="s">
        <v>288</v>
      </c>
      <c r="D152" s="17" t="s">
        <v>18</v>
      </c>
      <c r="E152" s="23" t="s">
        <v>289</v>
      </c>
      <c r="F152" s="24" t="s">
        <v>189</v>
      </c>
      <c r="G152" s="25">
        <v>561.79999999999995</v>
      </c>
      <c r="H152" s="48"/>
      <c r="I152" s="25">
        <f>ROUND(ROUND(H152,1)*ROUND(G152,1),1)</f>
        <v>0</v>
      </c>
      <c r="O152">
        <f>(I152*21)/100</f>
        <v>0</v>
      </c>
      <c r="P152" t="s">
        <v>27</v>
      </c>
    </row>
    <row r="153" spans="1:16" ht="25.5" customHeight="1" x14ac:dyDescent="0.2">
      <c r="A153" s="26" t="s">
        <v>52</v>
      </c>
      <c r="E153" s="27" t="s">
        <v>290</v>
      </c>
      <c r="H153" s="49"/>
    </row>
    <row r="154" spans="1:16" ht="12.75" customHeight="1" x14ac:dyDescent="0.2">
      <c r="A154" s="30" t="s">
        <v>54</v>
      </c>
      <c r="E154" s="29" t="s">
        <v>291</v>
      </c>
      <c r="H154" s="49"/>
    </row>
    <row r="155" spans="1:16" ht="12.75" customHeight="1" x14ac:dyDescent="0.2">
      <c r="A155" s="17" t="s">
        <v>292</v>
      </c>
      <c r="B155" s="22" t="s">
        <v>293</v>
      </c>
      <c r="C155" s="22" t="s">
        <v>294</v>
      </c>
      <c r="D155" s="17" t="s">
        <v>49</v>
      </c>
      <c r="E155" s="23" t="s">
        <v>295</v>
      </c>
      <c r="F155" s="24" t="s">
        <v>275</v>
      </c>
      <c r="G155" s="25">
        <v>1123.5999999999999</v>
      </c>
      <c r="H155" s="48"/>
      <c r="I155" s="25">
        <f>ROUND(ROUND(H155,1)*ROUND(G155,1),1)</f>
        <v>0</v>
      </c>
      <c r="O155">
        <f>(I155*21)/100</f>
        <v>0</v>
      </c>
      <c r="P155" t="s">
        <v>27</v>
      </c>
    </row>
    <row r="156" spans="1:16" ht="12.75" customHeight="1" x14ac:dyDescent="0.2">
      <c r="A156" s="26" t="s">
        <v>52</v>
      </c>
      <c r="E156" s="27" t="s">
        <v>296</v>
      </c>
      <c r="H156" s="49"/>
    </row>
    <row r="157" spans="1:16" ht="12.75" customHeight="1" x14ac:dyDescent="0.2">
      <c r="A157" s="30" t="s">
        <v>54</v>
      </c>
      <c r="E157" s="29" t="s">
        <v>297</v>
      </c>
      <c r="H157" s="49"/>
    </row>
    <row r="158" spans="1:16" ht="12.75" customHeight="1" x14ac:dyDescent="0.2">
      <c r="A158" s="17" t="s">
        <v>47</v>
      </c>
      <c r="B158" s="22" t="s">
        <v>298</v>
      </c>
      <c r="C158" s="22" t="s">
        <v>288</v>
      </c>
      <c r="D158" s="17" t="s">
        <v>228</v>
      </c>
      <c r="E158" s="23" t="s">
        <v>289</v>
      </c>
      <c r="F158" s="24" t="s">
        <v>189</v>
      </c>
      <c r="G158" s="25">
        <v>29.8</v>
      </c>
      <c r="H158" s="48"/>
      <c r="I158" s="25">
        <f>ROUND(ROUND(H158,1)*ROUND(G158,1),1)</f>
        <v>0</v>
      </c>
      <c r="O158">
        <f>(I158*21)/100</f>
        <v>0</v>
      </c>
      <c r="P158" t="s">
        <v>27</v>
      </c>
    </row>
    <row r="159" spans="1:16" ht="25.5" customHeight="1" x14ac:dyDescent="0.2">
      <c r="A159" s="26" t="s">
        <v>52</v>
      </c>
      <c r="E159" s="27" t="s">
        <v>299</v>
      </c>
      <c r="H159" s="49"/>
    </row>
    <row r="160" spans="1:16" ht="12.75" customHeight="1" x14ac:dyDescent="0.2">
      <c r="A160" s="30" t="s">
        <v>54</v>
      </c>
      <c r="E160" s="29" t="s">
        <v>300</v>
      </c>
      <c r="H160" s="49"/>
    </row>
    <row r="161" spans="1:16" ht="12.75" customHeight="1" x14ac:dyDescent="0.2">
      <c r="A161" s="17" t="s">
        <v>292</v>
      </c>
      <c r="B161" s="22" t="s">
        <v>301</v>
      </c>
      <c r="C161" s="22" t="s">
        <v>302</v>
      </c>
      <c r="D161" s="17" t="s">
        <v>49</v>
      </c>
      <c r="E161" s="23" t="s">
        <v>303</v>
      </c>
      <c r="F161" s="24" t="s">
        <v>275</v>
      </c>
      <c r="G161" s="25">
        <v>55.1</v>
      </c>
      <c r="H161" s="48"/>
      <c r="I161" s="25">
        <f>ROUND(ROUND(H161,1)*ROUND(G161,1),1)</f>
        <v>0</v>
      </c>
      <c r="O161">
        <f>(I161*21)/100</f>
        <v>0</v>
      </c>
      <c r="P161" t="s">
        <v>27</v>
      </c>
    </row>
    <row r="162" spans="1:16" ht="12.75" customHeight="1" x14ac:dyDescent="0.2">
      <c r="A162" s="26" t="s">
        <v>52</v>
      </c>
      <c r="E162" s="27" t="s">
        <v>304</v>
      </c>
      <c r="H162" s="49"/>
    </row>
    <row r="163" spans="1:16" ht="12.75" customHeight="1" x14ac:dyDescent="0.2">
      <c r="A163" s="30" t="s">
        <v>54</v>
      </c>
      <c r="E163" s="29" t="s">
        <v>305</v>
      </c>
      <c r="H163" s="49"/>
    </row>
    <row r="164" spans="1:16" ht="12.75" customHeight="1" x14ac:dyDescent="0.2">
      <c r="A164" s="17" t="s">
        <v>47</v>
      </c>
      <c r="B164" s="22" t="s">
        <v>306</v>
      </c>
      <c r="C164" s="22" t="s">
        <v>307</v>
      </c>
      <c r="D164" s="17" t="s">
        <v>49</v>
      </c>
      <c r="E164" s="23" t="s">
        <v>308</v>
      </c>
      <c r="F164" s="24" t="s">
        <v>110</v>
      </c>
      <c r="G164" s="25">
        <v>4739.3999999999996</v>
      </c>
      <c r="H164" s="48"/>
      <c r="I164" s="25">
        <f>ROUND(ROUND(H164,1)*ROUND(G164,1),1)</f>
        <v>0</v>
      </c>
      <c r="O164">
        <f>(I164*21)/100</f>
        <v>0</v>
      </c>
      <c r="P164" t="s">
        <v>27</v>
      </c>
    </row>
    <row r="165" spans="1:16" ht="25.5" customHeight="1" x14ac:dyDescent="0.2">
      <c r="A165" s="26" t="s">
        <v>52</v>
      </c>
      <c r="E165" s="27" t="s">
        <v>309</v>
      </c>
      <c r="H165" s="49"/>
    </row>
    <row r="166" spans="1:16" ht="12.75" customHeight="1" x14ac:dyDescent="0.2">
      <c r="A166" s="30" t="s">
        <v>54</v>
      </c>
      <c r="E166" s="29" t="s">
        <v>310</v>
      </c>
      <c r="H166" s="49"/>
    </row>
    <row r="167" spans="1:16" ht="12.75" customHeight="1" x14ac:dyDescent="0.2">
      <c r="A167" s="17" t="s">
        <v>47</v>
      </c>
      <c r="B167" s="22" t="s">
        <v>311</v>
      </c>
      <c r="C167" s="22" t="s">
        <v>312</v>
      </c>
      <c r="D167" s="17" t="s">
        <v>49</v>
      </c>
      <c r="E167" s="23" t="s">
        <v>313</v>
      </c>
      <c r="F167" s="24" t="s">
        <v>110</v>
      </c>
      <c r="G167" s="25">
        <v>554</v>
      </c>
      <c r="H167" s="48"/>
      <c r="I167" s="25">
        <f>ROUND(ROUND(H167,1)*ROUND(G167,1),1)</f>
        <v>0</v>
      </c>
      <c r="O167">
        <f>(I167*21)/100</f>
        <v>0</v>
      </c>
      <c r="P167" t="s">
        <v>27</v>
      </c>
    </row>
    <row r="168" spans="1:16" ht="25.5" customHeight="1" x14ac:dyDescent="0.2">
      <c r="A168" s="26" t="s">
        <v>52</v>
      </c>
      <c r="E168" s="27" t="s">
        <v>314</v>
      </c>
      <c r="H168" s="49"/>
    </row>
    <row r="169" spans="1:16" ht="12.75" customHeight="1" x14ac:dyDescent="0.2">
      <c r="A169" s="30" t="s">
        <v>54</v>
      </c>
      <c r="E169" s="29" t="s">
        <v>315</v>
      </c>
      <c r="H169" s="49"/>
    </row>
    <row r="170" spans="1:16" ht="12.75" customHeight="1" x14ac:dyDescent="0.2">
      <c r="A170" s="17" t="s">
        <v>292</v>
      </c>
      <c r="B170" s="22" t="s">
        <v>316</v>
      </c>
      <c r="C170" s="22" t="s">
        <v>317</v>
      </c>
      <c r="D170" s="17" t="s">
        <v>49</v>
      </c>
      <c r="E170" s="23" t="s">
        <v>318</v>
      </c>
      <c r="F170" s="24" t="s">
        <v>319</v>
      </c>
      <c r="G170" s="25">
        <v>5.5</v>
      </c>
      <c r="H170" s="48"/>
      <c r="I170" s="25">
        <f>ROUND(ROUND(H170,1)*ROUND(G170,1),1)</f>
        <v>0</v>
      </c>
      <c r="O170">
        <f>(I170*21)/100</f>
        <v>0</v>
      </c>
      <c r="P170" t="s">
        <v>27</v>
      </c>
    </row>
    <row r="171" spans="1:16" ht="12.75" customHeight="1" x14ac:dyDescent="0.2">
      <c r="A171" s="26" t="s">
        <v>52</v>
      </c>
      <c r="E171" s="27" t="s">
        <v>320</v>
      </c>
      <c r="H171" s="49"/>
    </row>
    <row r="172" spans="1:16" ht="12.75" customHeight="1" x14ac:dyDescent="0.2">
      <c r="A172" s="30" t="s">
        <v>54</v>
      </c>
      <c r="E172" s="29" t="s">
        <v>321</v>
      </c>
      <c r="H172" s="49"/>
    </row>
    <row r="173" spans="1:16" ht="12.75" customHeight="1" x14ac:dyDescent="0.2">
      <c r="A173" s="17" t="s">
        <v>47</v>
      </c>
      <c r="B173" s="22" t="s">
        <v>322</v>
      </c>
      <c r="C173" s="22" t="s">
        <v>323</v>
      </c>
      <c r="D173" s="17" t="s">
        <v>49</v>
      </c>
      <c r="E173" s="23" t="s">
        <v>324</v>
      </c>
      <c r="F173" s="24" t="s">
        <v>189</v>
      </c>
      <c r="G173" s="25">
        <v>6</v>
      </c>
      <c r="H173" s="48"/>
      <c r="I173" s="25">
        <f>ROUND(ROUND(H173,1)*ROUND(G173,1),1)</f>
        <v>0</v>
      </c>
      <c r="O173">
        <f>(I173*21)/100</f>
        <v>0</v>
      </c>
      <c r="P173" t="s">
        <v>27</v>
      </c>
    </row>
    <row r="174" spans="1:16" ht="12.75" customHeight="1" x14ac:dyDescent="0.2">
      <c r="A174" s="26" t="s">
        <v>52</v>
      </c>
      <c r="E174" s="27" t="s">
        <v>325</v>
      </c>
      <c r="H174" s="49"/>
    </row>
    <row r="175" spans="1:16" ht="12.75" customHeight="1" x14ac:dyDescent="0.2">
      <c r="A175" s="30" t="s">
        <v>54</v>
      </c>
      <c r="E175" s="29" t="s">
        <v>49</v>
      </c>
      <c r="H175" s="49"/>
    </row>
    <row r="176" spans="1:16" ht="12.75" customHeight="1" x14ac:dyDescent="0.2">
      <c r="A176" s="17" t="s">
        <v>47</v>
      </c>
      <c r="B176" s="22" t="s">
        <v>326</v>
      </c>
      <c r="C176" s="22" t="s">
        <v>327</v>
      </c>
      <c r="D176" s="17" t="s">
        <v>49</v>
      </c>
      <c r="E176" s="23" t="s">
        <v>328</v>
      </c>
      <c r="F176" s="24" t="s">
        <v>189</v>
      </c>
      <c r="G176" s="25">
        <v>2785.5</v>
      </c>
      <c r="H176" s="48"/>
      <c r="I176" s="25">
        <f>ROUND(ROUND(H176,1)*ROUND(G176,1),1)</f>
        <v>0</v>
      </c>
      <c r="O176">
        <f>(I176*21)/100</f>
        <v>0</v>
      </c>
      <c r="P176" t="s">
        <v>27</v>
      </c>
    </row>
    <row r="177" spans="1:16" ht="25.5" customHeight="1" x14ac:dyDescent="0.2">
      <c r="A177" s="26" t="s">
        <v>52</v>
      </c>
      <c r="E177" s="27" t="s">
        <v>329</v>
      </c>
      <c r="H177" s="49"/>
    </row>
    <row r="178" spans="1:16" ht="12.75" customHeight="1" x14ac:dyDescent="0.2">
      <c r="A178" s="30" t="s">
        <v>54</v>
      </c>
      <c r="E178" s="29" t="s">
        <v>252</v>
      </c>
      <c r="H178" s="49"/>
    </row>
    <row r="179" spans="1:16" ht="12.75" customHeight="1" x14ac:dyDescent="0.2">
      <c r="A179" s="17" t="s">
        <v>47</v>
      </c>
      <c r="B179" s="22" t="s">
        <v>330</v>
      </c>
      <c r="C179" s="22" t="s">
        <v>331</v>
      </c>
      <c r="D179" s="17" t="s">
        <v>49</v>
      </c>
      <c r="E179" s="23" t="s">
        <v>328</v>
      </c>
      <c r="F179" s="24" t="s">
        <v>189</v>
      </c>
      <c r="G179" s="25">
        <v>2785.5</v>
      </c>
      <c r="H179" s="48"/>
      <c r="I179" s="25">
        <f>ROUND(ROUND(H179,1)*ROUND(G179,1),1)</f>
        <v>0</v>
      </c>
      <c r="O179">
        <f>(I179*21)/100</f>
        <v>0</v>
      </c>
      <c r="P179" t="s">
        <v>27</v>
      </c>
    </row>
    <row r="180" spans="1:16" ht="25.5" customHeight="1" x14ac:dyDescent="0.2">
      <c r="A180" s="26" t="s">
        <v>52</v>
      </c>
      <c r="E180" s="27" t="s">
        <v>332</v>
      </c>
      <c r="H180" s="49"/>
    </row>
    <row r="181" spans="1:16" ht="12.75" customHeight="1" x14ac:dyDescent="0.2">
      <c r="A181" s="30" t="s">
        <v>54</v>
      </c>
      <c r="E181" s="29" t="s">
        <v>252</v>
      </c>
      <c r="H181" s="49"/>
    </row>
    <row r="182" spans="1:16" ht="12.75" customHeight="1" x14ac:dyDescent="0.2">
      <c r="A182" s="17" t="s">
        <v>47</v>
      </c>
      <c r="B182" s="22" t="s">
        <v>333</v>
      </c>
      <c r="C182" s="22" t="s">
        <v>334</v>
      </c>
      <c r="D182" s="17" t="s">
        <v>49</v>
      </c>
      <c r="E182" s="23" t="s">
        <v>335</v>
      </c>
      <c r="F182" s="24" t="s">
        <v>189</v>
      </c>
      <c r="G182" s="25">
        <v>1222.0999999999999</v>
      </c>
      <c r="H182" s="48"/>
      <c r="I182" s="25">
        <f>ROUND(ROUND(H182,1)*ROUND(G182,1),1)</f>
        <v>0</v>
      </c>
      <c r="O182">
        <f>(I182*21)/100</f>
        <v>0</v>
      </c>
      <c r="P182" t="s">
        <v>27</v>
      </c>
    </row>
    <row r="183" spans="1:16" ht="25.5" customHeight="1" x14ac:dyDescent="0.2">
      <c r="A183" s="26" t="s">
        <v>52</v>
      </c>
      <c r="E183" s="27" t="s">
        <v>329</v>
      </c>
      <c r="H183" s="49"/>
    </row>
    <row r="184" spans="1:16" ht="12.75" customHeight="1" x14ac:dyDescent="0.2">
      <c r="A184" s="30" t="s">
        <v>54</v>
      </c>
      <c r="E184" s="29" t="s">
        <v>247</v>
      </c>
      <c r="H184" s="49"/>
    </row>
    <row r="185" spans="1:16" ht="12.75" customHeight="1" x14ac:dyDescent="0.2">
      <c r="A185" s="17" t="s">
        <v>47</v>
      </c>
      <c r="B185" s="22" t="s">
        <v>336</v>
      </c>
      <c r="C185" s="22" t="s">
        <v>337</v>
      </c>
      <c r="D185" s="17" t="s">
        <v>49</v>
      </c>
      <c r="E185" s="23" t="s">
        <v>335</v>
      </c>
      <c r="F185" s="24" t="s">
        <v>189</v>
      </c>
      <c r="G185" s="25">
        <v>125</v>
      </c>
      <c r="H185" s="48"/>
      <c r="I185" s="25">
        <f>ROUND(ROUND(H185,1)*ROUND(G185,1),1)</f>
        <v>0</v>
      </c>
      <c r="O185">
        <f>(I185*21)/100</f>
        <v>0</v>
      </c>
      <c r="P185" t="s">
        <v>27</v>
      </c>
    </row>
    <row r="186" spans="1:16" ht="25.5" customHeight="1" x14ac:dyDescent="0.2">
      <c r="A186" s="26" t="s">
        <v>52</v>
      </c>
      <c r="E186" s="27" t="s">
        <v>332</v>
      </c>
      <c r="H186" s="49"/>
    </row>
    <row r="187" spans="1:16" ht="12.75" customHeight="1" x14ac:dyDescent="0.2">
      <c r="A187" s="30" t="s">
        <v>54</v>
      </c>
      <c r="E187" s="29" t="s">
        <v>256</v>
      </c>
      <c r="H187" s="49"/>
    </row>
    <row r="188" spans="1:16" ht="12.75" customHeight="1" x14ac:dyDescent="0.2">
      <c r="A188" s="17" t="s">
        <v>47</v>
      </c>
      <c r="B188" s="22" t="s">
        <v>338</v>
      </c>
      <c r="C188" s="22" t="s">
        <v>339</v>
      </c>
      <c r="D188" s="17" t="s">
        <v>49</v>
      </c>
      <c r="E188" s="23" t="s">
        <v>335</v>
      </c>
      <c r="F188" s="24" t="s">
        <v>189</v>
      </c>
      <c r="G188" s="25">
        <v>1097.0999999999999</v>
      </c>
      <c r="H188" s="48"/>
      <c r="I188" s="25">
        <f>ROUND(ROUND(H188,1)*ROUND(G188,1),1)</f>
        <v>0</v>
      </c>
      <c r="O188">
        <f>(I188*21)/100</f>
        <v>0</v>
      </c>
      <c r="P188" t="s">
        <v>27</v>
      </c>
    </row>
    <row r="189" spans="1:16" ht="25.5" customHeight="1" x14ac:dyDescent="0.2">
      <c r="A189" s="26" t="s">
        <v>52</v>
      </c>
      <c r="E189" s="27" t="s">
        <v>340</v>
      </c>
      <c r="H189" s="49"/>
    </row>
    <row r="190" spans="1:16" ht="12.75" customHeight="1" x14ac:dyDescent="0.2">
      <c r="A190" s="30" t="s">
        <v>54</v>
      </c>
      <c r="E190" s="29" t="s">
        <v>259</v>
      </c>
      <c r="H190" s="49"/>
    </row>
    <row r="191" spans="1:16" ht="12.75" customHeight="1" x14ac:dyDescent="0.2">
      <c r="A191" s="17" t="s">
        <v>47</v>
      </c>
      <c r="B191" s="22" t="s">
        <v>341</v>
      </c>
      <c r="C191" s="22" t="s">
        <v>342</v>
      </c>
      <c r="D191" s="17" t="s">
        <v>49</v>
      </c>
      <c r="E191" s="23" t="s">
        <v>343</v>
      </c>
      <c r="F191" s="24" t="s">
        <v>189</v>
      </c>
      <c r="G191" s="25">
        <v>1599.8</v>
      </c>
      <c r="H191" s="48"/>
      <c r="I191" s="25">
        <f>ROUND(ROUND(H191,1)*ROUND(G191,1),1)</f>
        <v>0</v>
      </c>
      <c r="O191">
        <f>(I191*21)/100</f>
        <v>0</v>
      </c>
      <c r="P191" t="s">
        <v>27</v>
      </c>
    </row>
    <row r="192" spans="1:16" ht="25.5" customHeight="1" x14ac:dyDescent="0.2">
      <c r="A192" s="26" t="s">
        <v>52</v>
      </c>
      <c r="E192" s="27" t="s">
        <v>344</v>
      </c>
      <c r="H192" s="49"/>
    </row>
    <row r="193" spans="1:16" ht="12.75" customHeight="1" x14ac:dyDescent="0.2">
      <c r="A193" s="28" t="s">
        <v>54</v>
      </c>
      <c r="E193" s="29" t="s">
        <v>49</v>
      </c>
      <c r="H193" s="49"/>
    </row>
    <row r="194" spans="1:16" ht="12.75" customHeight="1" x14ac:dyDescent="0.2">
      <c r="A194" s="5" t="s">
        <v>45</v>
      </c>
      <c r="B194" s="5"/>
      <c r="C194" s="32" t="s">
        <v>26</v>
      </c>
      <c r="D194" s="5"/>
      <c r="E194" s="20" t="s">
        <v>345</v>
      </c>
      <c r="F194" s="5"/>
      <c r="G194" s="5"/>
      <c r="H194" s="50"/>
      <c r="I194" s="33">
        <f>0+I195+I198</f>
        <v>0</v>
      </c>
    </row>
    <row r="195" spans="1:16" ht="12.75" customHeight="1" x14ac:dyDescent="0.2">
      <c r="A195" s="17" t="s">
        <v>47</v>
      </c>
      <c r="B195" s="22" t="s">
        <v>346</v>
      </c>
      <c r="C195" s="22" t="s">
        <v>347</v>
      </c>
      <c r="D195" s="17" t="s">
        <v>49</v>
      </c>
      <c r="E195" s="23" t="s">
        <v>348</v>
      </c>
      <c r="F195" s="24" t="s">
        <v>183</v>
      </c>
      <c r="G195" s="25">
        <v>1189.9000000000001</v>
      </c>
      <c r="H195" s="48"/>
      <c r="I195" s="25">
        <f>ROUND(ROUND(H195,1)*ROUND(G195,1),1)</f>
        <v>0</v>
      </c>
      <c r="O195">
        <f>(I195*21)/100</f>
        <v>0</v>
      </c>
      <c r="P195" t="s">
        <v>27</v>
      </c>
    </row>
    <row r="196" spans="1:16" ht="12.75" customHeight="1" x14ac:dyDescent="0.2">
      <c r="A196" s="26" t="s">
        <v>52</v>
      </c>
      <c r="E196" s="27" t="s">
        <v>349</v>
      </c>
      <c r="H196" s="49"/>
    </row>
    <row r="197" spans="1:16" ht="12.75" customHeight="1" x14ac:dyDescent="0.2">
      <c r="A197" s="30" t="s">
        <v>54</v>
      </c>
      <c r="E197" s="29" t="s">
        <v>49</v>
      </c>
      <c r="H197" s="49"/>
    </row>
    <row r="198" spans="1:16" ht="12.75" customHeight="1" x14ac:dyDescent="0.2">
      <c r="A198" s="17" t="s">
        <v>47</v>
      </c>
      <c r="B198" s="22" t="s">
        <v>350</v>
      </c>
      <c r="C198" s="22" t="s">
        <v>351</v>
      </c>
      <c r="D198" s="17" t="s">
        <v>49</v>
      </c>
      <c r="E198" s="23" t="s">
        <v>352</v>
      </c>
      <c r="F198" s="24" t="s">
        <v>183</v>
      </c>
      <c r="G198" s="25">
        <v>1189.9000000000001</v>
      </c>
      <c r="H198" s="48"/>
      <c r="I198" s="25">
        <f>ROUND(ROUND(H198,1)*ROUND(G198,1),1)</f>
        <v>0</v>
      </c>
      <c r="O198">
        <f>(I198*21)/100</f>
        <v>0</v>
      </c>
      <c r="P198" t="s">
        <v>27</v>
      </c>
    </row>
    <row r="199" spans="1:16" ht="25.5" customHeight="1" x14ac:dyDescent="0.2">
      <c r="A199" s="26" t="s">
        <v>52</v>
      </c>
      <c r="E199" s="27" t="s">
        <v>353</v>
      </c>
      <c r="H199" s="49"/>
    </row>
    <row r="200" spans="1:16" ht="12.75" customHeight="1" x14ac:dyDescent="0.2">
      <c r="A200" s="28" t="s">
        <v>54</v>
      </c>
      <c r="E200" s="29" t="s">
        <v>49</v>
      </c>
      <c r="H200" s="49"/>
    </row>
    <row r="201" spans="1:16" ht="12.75" customHeight="1" x14ac:dyDescent="0.2">
      <c r="A201" s="5" t="s">
        <v>45</v>
      </c>
      <c r="B201" s="5"/>
      <c r="C201" s="32" t="s">
        <v>35</v>
      </c>
      <c r="D201" s="5"/>
      <c r="E201" s="20" t="s">
        <v>354</v>
      </c>
      <c r="F201" s="5"/>
      <c r="G201" s="5"/>
      <c r="H201" s="50"/>
      <c r="I201" s="33">
        <f>0+I202+I205+I208</f>
        <v>0</v>
      </c>
    </row>
    <row r="202" spans="1:16" ht="12.75" customHeight="1" x14ac:dyDescent="0.2">
      <c r="A202" s="17" t="s">
        <v>47</v>
      </c>
      <c r="B202" s="22" t="s">
        <v>355</v>
      </c>
      <c r="C202" s="22" t="s">
        <v>356</v>
      </c>
      <c r="D202" s="17" t="s">
        <v>49</v>
      </c>
      <c r="E202" s="23" t="s">
        <v>357</v>
      </c>
      <c r="F202" s="24" t="s">
        <v>189</v>
      </c>
      <c r="G202" s="25">
        <v>43.3</v>
      </c>
      <c r="H202" s="48"/>
      <c r="I202" s="25">
        <f>ROUND(ROUND(H202,1)*ROUND(G202,1),1)</f>
        <v>0</v>
      </c>
      <c r="O202">
        <f>(I202*21)/100</f>
        <v>0</v>
      </c>
      <c r="P202" t="s">
        <v>27</v>
      </c>
    </row>
    <row r="203" spans="1:16" ht="25.5" customHeight="1" x14ac:dyDescent="0.2">
      <c r="A203" s="26" t="s">
        <v>52</v>
      </c>
      <c r="E203" s="27" t="s">
        <v>358</v>
      </c>
      <c r="H203" s="49"/>
    </row>
    <row r="204" spans="1:16" ht="12.75" customHeight="1" x14ac:dyDescent="0.2">
      <c r="A204" s="30" t="s">
        <v>54</v>
      </c>
      <c r="E204" s="29" t="s">
        <v>359</v>
      </c>
      <c r="H204" s="49"/>
    </row>
    <row r="205" spans="1:16" ht="12.75" customHeight="1" x14ac:dyDescent="0.2">
      <c r="A205" s="17" t="s">
        <v>47</v>
      </c>
      <c r="B205" s="22" t="s">
        <v>360</v>
      </c>
      <c r="C205" s="22" t="s">
        <v>361</v>
      </c>
      <c r="D205" s="17" t="s">
        <v>49</v>
      </c>
      <c r="E205" s="23" t="s">
        <v>362</v>
      </c>
      <c r="F205" s="24" t="s">
        <v>189</v>
      </c>
      <c r="G205" s="25">
        <v>27.1</v>
      </c>
      <c r="H205" s="48"/>
      <c r="I205" s="25">
        <f>ROUND(ROUND(H205,1)*ROUND(G205,1),1)</f>
        <v>0</v>
      </c>
      <c r="O205">
        <f>(I205*21)/100</f>
        <v>0</v>
      </c>
      <c r="P205" t="s">
        <v>27</v>
      </c>
    </row>
    <row r="206" spans="1:16" ht="25.5" customHeight="1" x14ac:dyDescent="0.2">
      <c r="A206" s="26" t="s">
        <v>52</v>
      </c>
      <c r="E206" s="27" t="s">
        <v>363</v>
      </c>
      <c r="H206" s="49"/>
    </row>
    <row r="207" spans="1:16" ht="12.75" customHeight="1" x14ac:dyDescent="0.2">
      <c r="A207" s="30" t="s">
        <v>54</v>
      </c>
      <c r="E207" s="29" t="s">
        <v>49</v>
      </c>
      <c r="H207" s="49"/>
    </row>
    <row r="208" spans="1:16" ht="12.75" customHeight="1" x14ac:dyDescent="0.2">
      <c r="A208" s="17" t="s">
        <v>47</v>
      </c>
      <c r="B208" s="22" t="s">
        <v>364</v>
      </c>
      <c r="C208" s="22" t="s">
        <v>365</v>
      </c>
      <c r="D208" s="17" t="s">
        <v>49</v>
      </c>
      <c r="E208" s="23" t="s">
        <v>366</v>
      </c>
      <c r="F208" s="24" t="s">
        <v>189</v>
      </c>
      <c r="G208" s="25">
        <v>153.69999999999999</v>
      </c>
      <c r="H208" s="48"/>
      <c r="I208" s="25">
        <f>ROUND(ROUND(H208,1)*ROUND(G208,1),1)</f>
        <v>0</v>
      </c>
      <c r="O208">
        <f>(I208*21)/100</f>
        <v>0</v>
      </c>
      <c r="P208" t="s">
        <v>27</v>
      </c>
    </row>
    <row r="209" spans="1:16" ht="25.5" customHeight="1" x14ac:dyDescent="0.2">
      <c r="A209" s="26" t="s">
        <v>52</v>
      </c>
      <c r="E209" s="27" t="s">
        <v>367</v>
      </c>
      <c r="H209" s="49"/>
    </row>
    <row r="210" spans="1:16" ht="12.75" customHeight="1" x14ac:dyDescent="0.2">
      <c r="A210" s="28" t="s">
        <v>54</v>
      </c>
      <c r="E210" s="29" t="s">
        <v>368</v>
      </c>
      <c r="H210" s="49"/>
    </row>
    <row r="211" spans="1:16" ht="12.75" customHeight="1" x14ac:dyDescent="0.2">
      <c r="A211" s="5" t="s">
        <v>45</v>
      </c>
      <c r="B211" s="5"/>
      <c r="C211" s="32" t="s">
        <v>37</v>
      </c>
      <c r="D211" s="5"/>
      <c r="E211" s="20" t="s">
        <v>369</v>
      </c>
      <c r="F211" s="5"/>
      <c r="G211" s="5"/>
      <c r="H211" s="50"/>
      <c r="I211" s="33">
        <f>0+I212+I215+I218+I221+I224+I227+I230</f>
        <v>0</v>
      </c>
    </row>
    <row r="212" spans="1:16" ht="12.75" customHeight="1" x14ac:dyDescent="0.2">
      <c r="A212" s="17" t="s">
        <v>47</v>
      </c>
      <c r="B212" s="22" t="s">
        <v>370</v>
      </c>
      <c r="C212" s="22" t="s">
        <v>371</v>
      </c>
      <c r="D212" s="17" t="s">
        <v>49</v>
      </c>
      <c r="E212" s="23" t="s">
        <v>372</v>
      </c>
      <c r="F212" s="24" t="s">
        <v>110</v>
      </c>
      <c r="G212" s="25">
        <v>47.2</v>
      </c>
      <c r="H212" s="48"/>
      <c r="I212" s="25">
        <f>ROUND(ROUND(H212,1)*ROUND(G212,1),1)</f>
        <v>0</v>
      </c>
      <c r="O212">
        <f>(I212*21)/100</f>
        <v>0</v>
      </c>
      <c r="P212" t="s">
        <v>27</v>
      </c>
    </row>
    <row r="213" spans="1:16" ht="25.5" customHeight="1" x14ac:dyDescent="0.2">
      <c r="A213" s="26" t="s">
        <v>52</v>
      </c>
      <c r="E213" s="27" t="s">
        <v>373</v>
      </c>
      <c r="H213" s="49"/>
    </row>
    <row r="214" spans="1:16" ht="12.75" customHeight="1" x14ac:dyDescent="0.2">
      <c r="A214" s="30" t="s">
        <v>54</v>
      </c>
      <c r="E214" s="29" t="s">
        <v>156</v>
      </c>
      <c r="H214" s="49"/>
    </row>
    <row r="215" spans="1:16" ht="12.75" customHeight="1" x14ac:dyDescent="0.2">
      <c r="A215" s="17" t="s">
        <v>47</v>
      </c>
      <c r="B215" s="22" t="s">
        <v>374</v>
      </c>
      <c r="C215" s="22" t="s">
        <v>375</v>
      </c>
      <c r="D215" s="17" t="s">
        <v>49</v>
      </c>
      <c r="E215" s="23" t="s">
        <v>376</v>
      </c>
      <c r="F215" s="24" t="s">
        <v>110</v>
      </c>
      <c r="G215" s="25">
        <v>6</v>
      </c>
      <c r="H215" s="48"/>
      <c r="I215" s="25">
        <f>ROUND(ROUND(H215,1)*ROUND(G215,1),1)</f>
        <v>0</v>
      </c>
      <c r="O215">
        <f>(I215*21)/100</f>
        <v>0</v>
      </c>
      <c r="P215" t="s">
        <v>27</v>
      </c>
    </row>
    <row r="216" spans="1:16" ht="25.5" customHeight="1" x14ac:dyDescent="0.2">
      <c r="A216" s="26" t="s">
        <v>52</v>
      </c>
      <c r="E216" s="27" t="s">
        <v>377</v>
      </c>
      <c r="H216" s="49"/>
    </row>
    <row r="217" spans="1:16" ht="12.75" customHeight="1" x14ac:dyDescent="0.2">
      <c r="A217" s="30" t="s">
        <v>54</v>
      </c>
      <c r="E217" s="29" t="s">
        <v>378</v>
      </c>
      <c r="H217" s="49"/>
    </row>
    <row r="218" spans="1:16" ht="12.75" customHeight="1" x14ac:dyDescent="0.2">
      <c r="A218" s="17" t="s">
        <v>47</v>
      </c>
      <c r="B218" s="22" t="s">
        <v>379</v>
      </c>
      <c r="C218" s="22" t="s">
        <v>380</v>
      </c>
      <c r="D218" s="17" t="s">
        <v>49</v>
      </c>
      <c r="E218" s="23" t="s">
        <v>381</v>
      </c>
      <c r="F218" s="24" t="s">
        <v>110</v>
      </c>
      <c r="G218" s="25">
        <v>626.4</v>
      </c>
      <c r="H218" s="48"/>
      <c r="I218" s="25">
        <f>ROUND(ROUND(H218,1)*ROUND(G218,1),1)</f>
        <v>0</v>
      </c>
      <c r="O218">
        <f>(I218*21)/100</f>
        <v>0</v>
      </c>
      <c r="P218" t="s">
        <v>27</v>
      </c>
    </row>
    <row r="219" spans="1:16" ht="25.5" customHeight="1" x14ac:dyDescent="0.2">
      <c r="A219" s="26" t="s">
        <v>52</v>
      </c>
      <c r="E219" s="27" t="s">
        <v>382</v>
      </c>
      <c r="H219" s="49"/>
    </row>
    <row r="220" spans="1:16" ht="12.75" customHeight="1" x14ac:dyDescent="0.2">
      <c r="A220" s="30" t="s">
        <v>54</v>
      </c>
      <c r="E220" s="29" t="s">
        <v>164</v>
      </c>
      <c r="H220" s="49"/>
    </row>
    <row r="221" spans="1:16" ht="12.75" customHeight="1" x14ac:dyDescent="0.2">
      <c r="A221" s="17" t="s">
        <v>47</v>
      </c>
      <c r="B221" s="22" t="s">
        <v>383</v>
      </c>
      <c r="C221" s="22" t="s">
        <v>384</v>
      </c>
      <c r="D221" s="17" t="s">
        <v>49</v>
      </c>
      <c r="E221" s="23" t="s">
        <v>385</v>
      </c>
      <c r="F221" s="24" t="s">
        <v>110</v>
      </c>
      <c r="G221" s="25">
        <v>73</v>
      </c>
      <c r="H221" s="48"/>
      <c r="I221" s="25">
        <f>ROUND(ROUND(H221,1)*ROUND(G221,1),1)</f>
        <v>0</v>
      </c>
      <c r="O221">
        <f>(I221*21)/100</f>
        <v>0</v>
      </c>
      <c r="P221" t="s">
        <v>27</v>
      </c>
    </row>
    <row r="222" spans="1:16" ht="25.5" customHeight="1" x14ac:dyDescent="0.2">
      <c r="A222" s="26" t="s">
        <v>52</v>
      </c>
      <c r="E222" s="27" t="s">
        <v>373</v>
      </c>
      <c r="H222" s="49"/>
    </row>
    <row r="223" spans="1:16" ht="12.75" customHeight="1" x14ac:dyDescent="0.2">
      <c r="A223" s="30" t="s">
        <v>54</v>
      </c>
      <c r="E223" s="29" t="s">
        <v>160</v>
      </c>
      <c r="H223" s="49"/>
    </row>
    <row r="224" spans="1:16" ht="12.75" customHeight="1" x14ac:dyDescent="0.2">
      <c r="A224" s="17" t="s">
        <v>47</v>
      </c>
      <c r="B224" s="22" t="s">
        <v>386</v>
      </c>
      <c r="C224" s="22" t="s">
        <v>387</v>
      </c>
      <c r="D224" s="17" t="s">
        <v>49</v>
      </c>
      <c r="E224" s="23" t="s">
        <v>388</v>
      </c>
      <c r="F224" s="24" t="s">
        <v>110</v>
      </c>
      <c r="G224" s="25">
        <v>1594.3</v>
      </c>
      <c r="H224" s="48"/>
      <c r="I224" s="25">
        <f>ROUND(ROUND(H224,1)*ROUND(G224,1),1)</f>
        <v>0</v>
      </c>
      <c r="O224">
        <f>(I224*21)/100</f>
        <v>0</v>
      </c>
      <c r="P224" t="s">
        <v>27</v>
      </c>
    </row>
    <row r="225" spans="1:16" ht="25.5" customHeight="1" x14ac:dyDescent="0.2">
      <c r="A225" s="26" t="s">
        <v>52</v>
      </c>
      <c r="E225" s="27" t="s">
        <v>389</v>
      </c>
      <c r="H225" s="49"/>
    </row>
    <row r="226" spans="1:16" ht="12.75" customHeight="1" x14ac:dyDescent="0.2">
      <c r="A226" s="30" t="s">
        <v>54</v>
      </c>
      <c r="E226" s="29" t="s">
        <v>390</v>
      </c>
      <c r="H226" s="49"/>
    </row>
    <row r="227" spans="1:16" ht="12.75" customHeight="1" x14ac:dyDescent="0.2">
      <c r="A227" s="17" t="s">
        <v>47</v>
      </c>
      <c r="B227" s="22" t="s">
        <v>391</v>
      </c>
      <c r="C227" s="22" t="s">
        <v>392</v>
      </c>
      <c r="D227" s="17" t="s">
        <v>49</v>
      </c>
      <c r="E227" s="23" t="s">
        <v>393</v>
      </c>
      <c r="F227" s="24" t="s">
        <v>110</v>
      </c>
      <c r="G227" s="25">
        <v>968</v>
      </c>
      <c r="H227" s="48"/>
      <c r="I227" s="25">
        <f>ROUND(ROUND(H227,1)*ROUND(G227,1),1)</f>
        <v>0</v>
      </c>
      <c r="O227">
        <f>(I227*21)/100</f>
        <v>0</v>
      </c>
      <c r="P227" t="s">
        <v>27</v>
      </c>
    </row>
    <row r="228" spans="1:16" ht="25.5" customHeight="1" x14ac:dyDescent="0.2">
      <c r="A228" s="26" t="s">
        <v>52</v>
      </c>
      <c r="E228" s="27" t="s">
        <v>394</v>
      </c>
      <c r="H228" s="49"/>
    </row>
    <row r="229" spans="1:16" ht="12.75" customHeight="1" x14ac:dyDescent="0.2">
      <c r="A229" s="30" t="s">
        <v>54</v>
      </c>
      <c r="E229" s="29" t="s">
        <v>170</v>
      </c>
      <c r="H229" s="49"/>
    </row>
    <row r="230" spans="1:16" ht="12.75" customHeight="1" x14ac:dyDescent="0.2">
      <c r="A230" s="17" t="s">
        <v>47</v>
      </c>
      <c r="B230" s="22" t="s">
        <v>395</v>
      </c>
      <c r="C230" s="22" t="s">
        <v>396</v>
      </c>
      <c r="D230" s="17" t="s">
        <v>49</v>
      </c>
      <c r="E230" s="23" t="s">
        <v>397</v>
      </c>
      <c r="F230" s="24" t="s">
        <v>110</v>
      </c>
      <c r="G230" s="25">
        <v>1252.7</v>
      </c>
      <c r="H230" s="48"/>
      <c r="I230" s="25">
        <f>ROUND(ROUND(H230,1)*ROUND(G230,1),1)</f>
        <v>0</v>
      </c>
      <c r="O230">
        <f>(I230*21)/100</f>
        <v>0</v>
      </c>
      <c r="P230" t="s">
        <v>27</v>
      </c>
    </row>
    <row r="231" spans="1:16" ht="25.5" customHeight="1" x14ac:dyDescent="0.2">
      <c r="A231" s="26" t="s">
        <v>52</v>
      </c>
      <c r="E231" s="27" t="s">
        <v>398</v>
      </c>
      <c r="H231" s="49"/>
    </row>
    <row r="232" spans="1:16" ht="12.75" customHeight="1" x14ac:dyDescent="0.2">
      <c r="A232" s="28" t="s">
        <v>54</v>
      </c>
      <c r="E232" s="29" t="s">
        <v>399</v>
      </c>
      <c r="H232" s="49"/>
    </row>
    <row r="233" spans="1:16" ht="12.75" customHeight="1" x14ac:dyDescent="0.2">
      <c r="A233" s="5" t="s">
        <v>45</v>
      </c>
      <c r="B233" s="5"/>
      <c r="C233" s="32" t="s">
        <v>66</v>
      </c>
      <c r="D233" s="5"/>
      <c r="E233" s="20" t="s">
        <v>400</v>
      </c>
      <c r="F233" s="5"/>
      <c r="G233" s="5"/>
      <c r="H233" s="50"/>
      <c r="I233" s="33">
        <f>0+I234+I237</f>
        <v>0</v>
      </c>
    </row>
    <row r="234" spans="1:16" ht="12.75" customHeight="1" x14ac:dyDescent="0.2">
      <c r="A234" s="17" t="s">
        <v>47</v>
      </c>
      <c r="B234" s="22" t="s">
        <v>401</v>
      </c>
      <c r="C234" s="22" t="s">
        <v>402</v>
      </c>
      <c r="D234" s="17" t="s">
        <v>49</v>
      </c>
      <c r="E234" s="23" t="s">
        <v>403</v>
      </c>
      <c r="F234" s="24" t="s">
        <v>183</v>
      </c>
      <c r="G234" s="25">
        <v>1150.3</v>
      </c>
      <c r="H234" s="48"/>
      <c r="I234" s="25">
        <f>ROUND(ROUND(H234,1)*ROUND(G234,1),1)</f>
        <v>0</v>
      </c>
      <c r="O234">
        <f>(I234*21)/100</f>
        <v>0</v>
      </c>
      <c r="P234" t="s">
        <v>27</v>
      </c>
    </row>
    <row r="235" spans="1:16" ht="12.75" customHeight="1" x14ac:dyDescent="0.2">
      <c r="A235" s="26" t="s">
        <v>52</v>
      </c>
      <c r="E235" s="27" t="s">
        <v>404</v>
      </c>
      <c r="H235" s="49"/>
    </row>
    <row r="236" spans="1:16" ht="12.75" customHeight="1" x14ac:dyDescent="0.2">
      <c r="A236" s="30" t="s">
        <v>54</v>
      </c>
      <c r="E236" s="29" t="s">
        <v>405</v>
      </c>
      <c r="H236" s="49"/>
    </row>
    <row r="237" spans="1:16" ht="12.75" customHeight="1" x14ac:dyDescent="0.2">
      <c r="A237" s="17" t="s">
        <v>47</v>
      </c>
      <c r="B237" s="22" t="s">
        <v>406</v>
      </c>
      <c r="C237" s="22" t="s">
        <v>407</v>
      </c>
      <c r="D237" s="17" t="s">
        <v>49</v>
      </c>
      <c r="E237" s="23" t="s">
        <v>408</v>
      </c>
      <c r="F237" s="24" t="s">
        <v>117</v>
      </c>
      <c r="G237" s="25">
        <v>11</v>
      </c>
      <c r="H237" s="48"/>
      <c r="I237" s="25">
        <f>ROUND(ROUND(H237,1)*ROUND(G237,1),1)</f>
        <v>0</v>
      </c>
      <c r="O237">
        <f>(I237*21)/100</f>
        <v>0</v>
      </c>
      <c r="P237" t="s">
        <v>27</v>
      </c>
    </row>
    <row r="238" spans="1:16" ht="25.5" customHeight="1" x14ac:dyDescent="0.2">
      <c r="A238" s="26" t="s">
        <v>52</v>
      </c>
      <c r="E238" s="27" t="s">
        <v>409</v>
      </c>
      <c r="H238" s="49"/>
    </row>
    <row r="239" spans="1:16" ht="12.75" customHeight="1" x14ac:dyDescent="0.2">
      <c r="A239" s="28" t="s">
        <v>54</v>
      </c>
      <c r="E239" s="29" t="s">
        <v>49</v>
      </c>
      <c r="H239" s="49"/>
    </row>
    <row r="240" spans="1:16" ht="12.75" customHeight="1" x14ac:dyDescent="0.2">
      <c r="A240" s="5" t="s">
        <v>45</v>
      </c>
      <c r="B240" s="5"/>
      <c r="C240" s="32" t="s">
        <v>69</v>
      </c>
      <c r="D240" s="5"/>
      <c r="E240" s="20" t="s">
        <v>410</v>
      </c>
      <c r="F240" s="5"/>
      <c r="G240" s="5"/>
      <c r="H240" s="50"/>
      <c r="I240" s="33">
        <f>0+I241+I244+I247+I250+I253+I256+I259+I262+I265+I268+I271+I274+I277+I280+I283+I286+I289+I292+I295+I298+I301+I304+I307+I310+I313+I316+I319+I322+I325+I328+I331+I334+I337+I340+I343+I346+I349+I352</f>
        <v>0</v>
      </c>
    </row>
    <row r="241" spans="1:16" ht="12.75" customHeight="1" x14ac:dyDescent="0.2">
      <c r="A241" s="17" t="s">
        <v>47</v>
      </c>
      <c r="B241" s="22" t="s">
        <v>411</v>
      </c>
      <c r="C241" s="22" t="s">
        <v>412</v>
      </c>
      <c r="D241" s="17" t="s">
        <v>49</v>
      </c>
      <c r="E241" s="23" t="s">
        <v>413</v>
      </c>
      <c r="F241" s="24" t="s">
        <v>183</v>
      </c>
      <c r="G241" s="25">
        <v>416.6</v>
      </c>
      <c r="H241" s="48"/>
      <c r="I241" s="25">
        <f>ROUND(ROUND(H241,1)*ROUND(G241,1),1)</f>
        <v>0</v>
      </c>
      <c r="O241">
        <f>(I241*21)/100</f>
        <v>0</v>
      </c>
      <c r="P241" t="s">
        <v>27</v>
      </c>
    </row>
    <row r="242" spans="1:16" ht="25.5" customHeight="1" x14ac:dyDescent="0.2">
      <c r="A242" s="26" t="s">
        <v>52</v>
      </c>
      <c r="E242" s="27" t="s">
        <v>414</v>
      </c>
      <c r="H242" s="49"/>
    </row>
    <row r="243" spans="1:16" ht="12.75" customHeight="1" x14ac:dyDescent="0.2">
      <c r="A243" s="30" t="s">
        <v>54</v>
      </c>
      <c r="E243" s="29" t="s">
        <v>49</v>
      </c>
      <c r="H243" s="49"/>
    </row>
    <row r="244" spans="1:16" ht="12.75" customHeight="1" x14ac:dyDescent="0.2">
      <c r="A244" s="17" t="s">
        <v>292</v>
      </c>
      <c r="B244" s="22" t="s">
        <v>415</v>
      </c>
      <c r="C244" s="22" t="s">
        <v>416</v>
      </c>
      <c r="D244" s="17" t="s">
        <v>49</v>
      </c>
      <c r="E244" s="23" t="s">
        <v>417</v>
      </c>
      <c r="F244" s="24" t="s">
        <v>183</v>
      </c>
      <c r="G244" s="25">
        <v>416.6</v>
      </c>
      <c r="H244" s="48"/>
      <c r="I244" s="25">
        <f>ROUND(ROUND(H244,1)*ROUND(G244,1),1)</f>
        <v>0</v>
      </c>
      <c r="O244">
        <f>(I244*21)/100</f>
        <v>0</v>
      </c>
      <c r="P244" t="s">
        <v>27</v>
      </c>
    </row>
    <row r="245" spans="1:16" ht="12.75" customHeight="1" x14ac:dyDescent="0.2">
      <c r="A245" s="26" t="s">
        <v>52</v>
      </c>
      <c r="E245" s="27" t="s">
        <v>418</v>
      </c>
      <c r="H245" s="49"/>
    </row>
    <row r="246" spans="1:16" ht="12.75" customHeight="1" x14ac:dyDescent="0.2">
      <c r="A246" s="30" t="s">
        <v>54</v>
      </c>
      <c r="E246" s="29" t="s">
        <v>49</v>
      </c>
      <c r="H246" s="49"/>
    </row>
    <row r="247" spans="1:16" ht="12.75" customHeight="1" x14ac:dyDescent="0.2">
      <c r="A247" s="17" t="s">
        <v>47</v>
      </c>
      <c r="B247" s="22" t="s">
        <v>419</v>
      </c>
      <c r="C247" s="22" t="s">
        <v>420</v>
      </c>
      <c r="D247" s="17" t="s">
        <v>49</v>
      </c>
      <c r="E247" s="23" t="s">
        <v>421</v>
      </c>
      <c r="F247" s="24" t="s">
        <v>183</v>
      </c>
      <c r="G247" s="25">
        <v>693</v>
      </c>
      <c r="H247" s="48"/>
      <c r="I247" s="25">
        <f>ROUND(ROUND(H247,1)*ROUND(G247,1),1)</f>
        <v>0</v>
      </c>
      <c r="O247">
        <f>(I247*21)/100</f>
        <v>0</v>
      </c>
      <c r="P247" t="s">
        <v>27</v>
      </c>
    </row>
    <row r="248" spans="1:16" ht="25.5" customHeight="1" x14ac:dyDescent="0.2">
      <c r="A248" s="26" t="s">
        <v>52</v>
      </c>
      <c r="E248" s="27" t="s">
        <v>414</v>
      </c>
      <c r="H248" s="49"/>
    </row>
    <row r="249" spans="1:16" ht="12.75" customHeight="1" x14ac:dyDescent="0.2">
      <c r="A249" s="30" t="s">
        <v>54</v>
      </c>
      <c r="E249" s="29" t="s">
        <v>49</v>
      </c>
      <c r="H249" s="49"/>
    </row>
    <row r="250" spans="1:16" ht="12.75" customHeight="1" x14ac:dyDescent="0.2">
      <c r="A250" s="17" t="s">
        <v>292</v>
      </c>
      <c r="B250" s="22" t="s">
        <v>422</v>
      </c>
      <c r="C250" s="22" t="s">
        <v>423</v>
      </c>
      <c r="D250" s="17" t="s">
        <v>49</v>
      </c>
      <c r="E250" s="23" t="s">
        <v>424</v>
      </c>
      <c r="F250" s="24" t="s">
        <v>183</v>
      </c>
      <c r="G250" s="25">
        <v>693</v>
      </c>
      <c r="H250" s="48"/>
      <c r="I250" s="25">
        <f>ROUND(ROUND(H250,1)*ROUND(G250,1),1)</f>
        <v>0</v>
      </c>
      <c r="O250">
        <f>(I250*21)/100</f>
        <v>0</v>
      </c>
      <c r="P250" t="s">
        <v>27</v>
      </c>
    </row>
    <row r="251" spans="1:16" ht="12.75" customHeight="1" x14ac:dyDescent="0.2">
      <c r="A251" s="26" t="s">
        <v>52</v>
      </c>
      <c r="E251" s="27" t="s">
        <v>418</v>
      </c>
      <c r="H251" s="49"/>
    </row>
    <row r="252" spans="1:16" ht="12.75" customHeight="1" x14ac:dyDescent="0.2">
      <c r="A252" s="30" t="s">
        <v>54</v>
      </c>
      <c r="E252" s="29" t="s">
        <v>49</v>
      </c>
      <c r="H252" s="49"/>
    </row>
    <row r="253" spans="1:16" ht="12.75" customHeight="1" x14ac:dyDescent="0.2">
      <c r="A253" s="17" t="s">
        <v>47</v>
      </c>
      <c r="B253" s="22" t="s">
        <v>425</v>
      </c>
      <c r="C253" s="22" t="s">
        <v>426</v>
      </c>
      <c r="D253" s="17" t="s">
        <v>49</v>
      </c>
      <c r="E253" s="23" t="s">
        <v>427</v>
      </c>
      <c r="F253" s="24" t="s">
        <v>117</v>
      </c>
      <c r="G253" s="25">
        <v>32</v>
      </c>
      <c r="H253" s="48"/>
      <c r="I253" s="25">
        <f>ROUND(ROUND(H253,1)*ROUND(G253,1),1)</f>
        <v>0</v>
      </c>
      <c r="O253">
        <f>(I253*21)/100</f>
        <v>0</v>
      </c>
      <c r="P253" t="s">
        <v>27</v>
      </c>
    </row>
    <row r="254" spans="1:16" ht="25.5" customHeight="1" x14ac:dyDescent="0.2">
      <c r="A254" s="26" t="s">
        <v>52</v>
      </c>
      <c r="E254" s="27" t="s">
        <v>428</v>
      </c>
      <c r="H254" s="49"/>
    </row>
    <row r="255" spans="1:16" ht="12.75" customHeight="1" x14ac:dyDescent="0.2">
      <c r="A255" s="30" t="s">
        <v>54</v>
      </c>
      <c r="E255" s="29" t="s">
        <v>49</v>
      </c>
      <c r="H255" s="49"/>
    </row>
    <row r="256" spans="1:16" ht="12.75" customHeight="1" x14ac:dyDescent="0.2">
      <c r="A256" s="17" t="s">
        <v>292</v>
      </c>
      <c r="B256" s="22" t="s">
        <v>429</v>
      </c>
      <c r="C256" s="22" t="s">
        <v>430</v>
      </c>
      <c r="D256" s="17" t="s">
        <v>49</v>
      </c>
      <c r="E256" s="23" t="s">
        <v>431</v>
      </c>
      <c r="F256" s="24" t="s">
        <v>117</v>
      </c>
      <c r="G256" s="25">
        <v>32</v>
      </c>
      <c r="H256" s="48"/>
      <c r="I256" s="25">
        <f>ROUND(ROUND(H256,1)*ROUND(G256,1),1)</f>
        <v>0</v>
      </c>
      <c r="O256">
        <f>(I256*21)/100</f>
        <v>0</v>
      </c>
      <c r="P256" t="s">
        <v>27</v>
      </c>
    </row>
    <row r="257" spans="1:16" ht="12.75" customHeight="1" x14ac:dyDescent="0.2">
      <c r="A257" s="26" t="s">
        <v>52</v>
      </c>
      <c r="E257" s="27" t="s">
        <v>432</v>
      </c>
      <c r="H257" s="49"/>
    </row>
    <row r="258" spans="1:16" ht="12.75" customHeight="1" x14ac:dyDescent="0.2">
      <c r="A258" s="30" t="s">
        <v>54</v>
      </c>
      <c r="E258" s="29" t="s">
        <v>49</v>
      </c>
      <c r="H258" s="49"/>
    </row>
    <row r="259" spans="1:16" ht="12.75" customHeight="1" x14ac:dyDescent="0.2">
      <c r="A259" s="17" t="s">
        <v>47</v>
      </c>
      <c r="B259" s="22" t="s">
        <v>433</v>
      </c>
      <c r="C259" s="22" t="s">
        <v>434</v>
      </c>
      <c r="D259" s="17" t="s">
        <v>49</v>
      </c>
      <c r="E259" s="23" t="s">
        <v>435</v>
      </c>
      <c r="F259" s="24" t="s">
        <v>117</v>
      </c>
      <c r="G259" s="25">
        <v>22</v>
      </c>
      <c r="H259" s="48"/>
      <c r="I259" s="25">
        <f>ROUND(ROUND(H259,1)*ROUND(G259,1),1)</f>
        <v>0</v>
      </c>
      <c r="O259">
        <f>(I259*21)/100</f>
        <v>0</v>
      </c>
      <c r="P259" t="s">
        <v>27</v>
      </c>
    </row>
    <row r="260" spans="1:16" ht="25.5" customHeight="1" x14ac:dyDescent="0.2">
      <c r="A260" s="26" t="s">
        <v>52</v>
      </c>
      <c r="E260" s="27" t="s">
        <v>436</v>
      </c>
      <c r="H260" s="49"/>
    </row>
    <row r="261" spans="1:16" ht="12.75" customHeight="1" x14ac:dyDescent="0.2">
      <c r="A261" s="30" t="s">
        <v>54</v>
      </c>
      <c r="E261" s="29" t="s">
        <v>437</v>
      </c>
      <c r="H261" s="49"/>
    </row>
    <row r="262" spans="1:16" ht="12.75" customHeight="1" x14ac:dyDescent="0.2">
      <c r="A262" s="17" t="s">
        <v>292</v>
      </c>
      <c r="B262" s="22" t="s">
        <v>438</v>
      </c>
      <c r="C262" s="22" t="s">
        <v>439</v>
      </c>
      <c r="D262" s="17" t="s">
        <v>49</v>
      </c>
      <c r="E262" s="23" t="s">
        <v>440</v>
      </c>
      <c r="F262" s="24" t="s">
        <v>117</v>
      </c>
      <c r="G262" s="25">
        <v>11</v>
      </c>
      <c r="H262" s="48"/>
      <c r="I262" s="25">
        <f>ROUND(ROUND(H262,1)*ROUND(G262,1),1)</f>
        <v>0</v>
      </c>
      <c r="O262">
        <f>(I262*21)/100</f>
        <v>0</v>
      </c>
      <c r="P262" t="s">
        <v>27</v>
      </c>
    </row>
    <row r="263" spans="1:16" ht="12.75" customHeight="1" x14ac:dyDescent="0.2">
      <c r="A263" s="26" t="s">
        <v>52</v>
      </c>
      <c r="E263" s="27" t="s">
        <v>441</v>
      </c>
      <c r="H263" s="49"/>
    </row>
    <row r="264" spans="1:16" ht="12.75" customHeight="1" x14ac:dyDescent="0.2">
      <c r="A264" s="30" t="s">
        <v>54</v>
      </c>
      <c r="E264" s="29" t="s">
        <v>49</v>
      </c>
      <c r="H264" s="49"/>
    </row>
    <row r="265" spans="1:16" ht="12.75" customHeight="1" x14ac:dyDescent="0.2">
      <c r="A265" s="17" t="s">
        <v>292</v>
      </c>
      <c r="B265" s="22" t="s">
        <v>442</v>
      </c>
      <c r="C265" s="22" t="s">
        <v>443</v>
      </c>
      <c r="D265" s="17" t="s">
        <v>49</v>
      </c>
      <c r="E265" s="23" t="s">
        <v>444</v>
      </c>
      <c r="F265" s="24" t="s">
        <v>117</v>
      </c>
      <c r="G265" s="25">
        <v>11</v>
      </c>
      <c r="H265" s="48"/>
      <c r="I265" s="25">
        <f>ROUND(ROUND(H265,1)*ROUND(G265,1),1)</f>
        <v>0</v>
      </c>
      <c r="O265">
        <f>(I265*21)/100</f>
        <v>0</v>
      </c>
      <c r="P265" t="s">
        <v>27</v>
      </c>
    </row>
    <row r="266" spans="1:16" ht="12.75" customHeight="1" x14ac:dyDescent="0.2">
      <c r="A266" s="26" t="s">
        <v>52</v>
      </c>
      <c r="E266" s="27" t="s">
        <v>445</v>
      </c>
      <c r="H266" s="49"/>
    </row>
    <row r="267" spans="1:16" ht="12.75" customHeight="1" x14ac:dyDescent="0.2">
      <c r="A267" s="30" t="s">
        <v>54</v>
      </c>
      <c r="E267" s="29" t="s">
        <v>49</v>
      </c>
      <c r="H267" s="49"/>
    </row>
    <row r="268" spans="1:16" ht="12.75" customHeight="1" x14ac:dyDescent="0.2">
      <c r="A268" s="17" t="s">
        <v>47</v>
      </c>
      <c r="B268" s="22" t="s">
        <v>446</v>
      </c>
      <c r="C268" s="22" t="s">
        <v>447</v>
      </c>
      <c r="D268" s="17" t="s">
        <v>49</v>
      </c>
      <c r="E268" s="23" t="s">
        <v>448</v>
      </c>
      <c r="F268" s="24" t="s">
        <v>117</v>
      </c>
      <c r="G268" s="25">
        <v>1</v>
      </c>
      <c r="H268" s="48"/>
      <c r="I268" s="25">
        <f>ROUND(ROUND(H268,1)*ROUND(G268,1),1)</f>
        <v>0</v>
      </c>
      <c r="O268">
        <f>(I268*21)/100</f>
        <v>0</v>
      </c>
      <c r="P268" t="s">
        <v>27</v>
      </c>
    </row>
    <row r="269" spans="1:16" ht="25.5" customHeight="1" x14ac:dyDescent="0.2">
      <c r="A269" s="26" t="s">
        <v>52</v>
      </c>
      <c r="E269" s="27" t="s">
        <v>449</v>
      </c>
      <c r="H269" s="49"/>
    </row>
    <row r="270" spans="1:16" ht="12.75" customHeight="1" x14ac:dyDescent="0.2">
      <c r="A270" s="30" t="s">
        <v>54</v>
      </c>
      <c r="E270" s="29" t="s">
        <v>49</v>
      </c>
      <c r="H270" s="49"/>
    </row>
    <row r="271" spans="1:16" ht="12.75" customHeight="1" x14ac:dyDescent="0.2">
      <c r="A271" s="17" t="s">
        <v>292</v>
      </c>
      <c r="B271" s="22" t="s">
        <v>450</v>
      </c>
      <c r="C271" s="22" t="s">
        <v>451</v>
      </c>
      <c r="D271" s="17" t="s">
        <v>49</v>
      </c>
      <c r="E271" s="23" t="s">
        <v>452</v>
      </c>
      <c r="F271" s="24" t="s">
        <v>117</v>
      </c>
      <c r="G271" s="25">
        <v>1</v>
      </c>
      <c r="H271" s="48"/>
      <c r="I271" s="25">
        <f>ROUND(ROUND(H271,1)*ROUND(G271,1),1)</f>
        <v>0</v>
      </c>
      <c r="O271">
        <f>(I271*21)/100</f>
        <v>0</v>
      </c>
      <c r="P271" t="s">
        <v>27</v>
      </c>
    </row>
    <row r="272" spans="1:16" ht="12.75" customHeight="1" x14ac:dyDescent="0.2">
      <c r="A272" s="26" t="s">
        <v>52</v>
      </c>
      <c r="E272" s="27" t="s">
        <v>453</v>
      </c>
      <c r="H272" s="49"/>
    </row>
    <row r="273" spans="1:16" ht="12.75" customHeight="1" x14ac:dyDescent="0.2">
      <c r="A273" s="30" t="s">
        <v>54</v>
      </c>
      <c r="E273" s="29" t="s">
        <v>49</v>
      </c>
      <c r="H273" s="49"/>
    </row>
    <row r="274" spans="1:16" ht="12.75" customHeight="1" x14ac:dyDescent="0.2">
      <c r="A274" s="17" t="s">
        <v>47</v>
      </c>
      <c r="B274" s="22" t="s">
        <v>454</v>
      </c>
      <c r="C274" s="22" t="s">
        <v>455</v>
      </c>
      <c r="D274" s="17" t="s">
        <v>49</v>
      </c>
      <c r="E274" s="23" t="s">
        <v>456</v>
      </c>
      <c r="F274" s="24" t="s">
        <v>117</v>
      </c>
      <c r="G274" s="25">
        <v>42</v>
      </c>
      <c r="H274" s="48"/>
      <c r="I274" s="25">
        <f>ROUND(ROUND(H274,1)*ROUND(G274,1),1)</f>
        <v>0</v>
      </c>
      <c r="O274">
        <f>(I274*21)/100</f>
        <v>0</v>
      </c>
      <c r="P274" t="s">
        <v>27</v>
      </c>
    </row>
    <row r="275" spans="1:16" ht="25.5" customHeight="1" x14ac:dyDescent="0.2">
      <c r="A275" s="26" t="s">
        <v>52</v>
      </c>
      <c r="E275" s="27" t="s">
        <v>457</v>
      </c>
      <c r="H275" s="49"/>
    </row>
    <row r="276" spans="1:16" ht="12.75" customHeight="1" x14ac:dyDescent="0.2">
      <c r="A276" s="30" t="s">
        <v>54</v>
      </c>
      <c r="E276" s="29" t="s">
        <v>458</v>
      </c>
      <c r="H276" s="49"/>
    </row>
    <row r="277" spans="1:16" ht="12.75" customHeight="1" x14ac:dyDescent="0.2">
      <c r="A277" s="17" t="s">
        <v>292</v>
      </c>
      <c r="B277" s="22" t="s">
        <v>459</v>
      </c>
      <c r="C277" s="22" t="s">
        <v>460</v>
      </c>
      <c r="D277" s="17" t="s">
        <v>49</v>
      </c>
      <c r="E277" s="23" t="s">
        <v>461</v>
      </c>
      <c r="F277" s="24" t="s">
        <v>117</v>
      </c>
      <c r="G277" s="25">
        <v>21</v>
      </c>
      <c r="H277" s="48"/>
      <c r="I277" s="25">
        <f>ROUND(ROUND(H277,1)*ROUND(G277,1),1)</f>
        <v>0</v>
      </c>
      <c r="O277">
        <f>(I277*21)/100</f>
        <v>0</v>
      </c>
      <c r="P277" t="s">
        <v>27</v>
      </c>
    </row>
    <row r="278" spans="1:16" ht="12.75" customHeight="1" x14ac:dyDescent="0.2">
      <c r="A278" s="26" t="s">
        <v>52</v>
      </c>
      <c r="E278" s="27" t="s">
        <v>462</v>
      </c>
      <c r="H278" s="49"/>
    </row>
    <row r="279" spans="1:16" ht="12.75" customHeight="1" x14ac:dyDescent="0.2">
      <c r="A279" s="30" t="s">
        <v>54</v>
      </c>
      <c r="E279" s="29" t="s">
        <v>49</v>
      </c>
      <c r="H279" s="49"/>
    </row>
    <row r="280" spans="1:16" ht="12.75" customHeight="1" x14ac:dyDescent="0.2">
      <c r="A280" s="17" t="s">
        <v>292</v>
      </c>
      <c r="B280" s="22" t="s">
        <v>463</v>
      </c>
      <c r="C280" s="22" t="s">
        <v>464</v>
      </c>
      <c r="D280" s="17" t="s">
        <v>49</v>
      </c>
      <c r="E280" s="23" t="s">
        <v>465</v>
      </c>
      <c r="F280" s="24" t="s">
        <v>117</v>
      </c>
      <c r="G280" s="25">
        <v>21</v>
      </c>
      <c r="H280" s="48"/>
      <c r="I280" s="25">
        <f>ROUND(ROUND(H280,1)*ROUND(G280,1),1)</f>
        <v>0</v>
      </c>
      <c r="O280">
        <f>(I280*21)/100</f>
        <v>0</v>
      </c>
      <c r="P280" t="s">
        <v>27</v>
      </c>
    </row>
    <row r="281" spans="1:16" ht="12.75" customHeight="1" x14ac:dyDescent="0.2">
      <c r="A281" s="26" t="s">
        <v>52</v>
      </c>
      <c r="E281" s="27" t="s">
        <v>466</v>
      </c>
      <c r="H281" s="49"/>
    </row>
    <row r="282" spans="1:16" ht="12.75" customHeight="1" x14ac:dyDescent="0.2">
      <c r="A282" s="30" t="s">
        <v>54</v>
      </c>
      <c r="E282" s="29" t="s">
        <v>49</v>
      </c>
      <c r="H282" s="49"/>
    </row>
    <row r="283" spans="1:16" ht="12.75" customHeight="1" x14ac:dyDescent="0.2">
      <c r="A283" s="17" t="s">
        <v>47</v>
      </c>
      <c r="B283" s="22" t="s">
        <v>467</v>
      </c>
      <c r="C283" s="22" t="s">
        <v>468</v>
      </c>
      <c r="D283" s="17" t="s">
        <v>469</v>
      </c>
      <c r="E283" s="23" t="s">
        <v>470</v>
      </c>
      <c r="F283" s="24" t="s">
        <v>183</v>
      </c>
      <c r="G283" s="25">
        <v>595</v>
      </c>
      <c r="H283" s="48"/>
      <c r="I283" s="25">
        <f>ROUND(ROUND(H283,1)*ROUND(G283,1),1)</f>
        <v>0</v>
      </c>
      <c r="O283">
        <f>(I283*21)/100</f>
        <v>0</v>
      </c>
      <c r="P283" t="s">
        <v>27</v>
      </c>
    </row>
    <row r="284" spans="1:16" ht="25.5" customHeight="1" x14ac:dyDescent="0.2">
      <c r="A284" s="26" t="s">
        <v>52</v>
      </c>
      <c r="E284" s="27" t="s">
        <v>471</v>
      </c>
      <c r="H284" s="49"/>
    </row>
    <row r="285" spans="1:16" ht="12.75" customHeight="1" x14ac:dyDescent="0.2">
      <c r="A285" s="30" t="s">
        <v>54</v>
      </c>
      <c r="E285" s="29" t="s">
        <v>472</v>
      </c>
      <c r="H285" s="49"/>
    </row>
    <row r="286" spans="1:16" ht="12.75" customHeight="1" x14ac:dyDescent="0.2">
      <c r="A286" s="17" t="s">
        <v>292</v>
      </c>
      <c r="B286" s="22" t="s">
        <v>473</v>
      </c>
      <c r="C286" s="22" t="s">
        <v>474</v>
      </c>
      <c r="D286" s="17" t="s">
        <v>49</v>
      </c>
      <c r="E286" s="23" t="s">
        <v>475</v>
      </c>
      <c r="F286" s="24" t="s">
        <v>183</v>
      </c>
      <c r="G286" s="25">
        <v>595</v>
      </c>
      <c r="H286" s="48"/>
      <c r="I286" s="25">
        <f>ROUND(ROUND(H286,1)*ROUND(G286,1),1)</f>
        <v>0</v>
      </c>
      <c r="O286">
        <f>(I286*21)/100</f>
        <v>0</v>
      </c>
      <c r="P286" t="s">
        <v>27</v>
      </c>
    </row>
    <row r="287" spans="1:16" ht="12.75" customHeight="1" x14ac:dyDescent="0.2">
      <c r="A287" s="26" t="s">
        <v>52</v>
      </c>
      <c r="E287" s="27" t="s">
        <v>476</v>
      </c>
      <c r="H287" s="49"/>
    </row>
    <row r="288" spans="1:16" ht="12.75" customHeight="1" x14ac:dyDescent="0.2">
      <c r="A288" s="30" t="s">
        <v>54</v>
      </c>
      <c r="E288" s="29" t="s">
        <v>49</v>
      </c>
      <c r="H288" s="49"/>
    </row>
    <row r="289" spans="1:16" ht="12.75" customHeight="1" x14ac:dyDescent="0.2">
      <c r="A289" s="17" t="s">
        <v>47</v>
      </c>
      <c r="B289" s="22" t="s">
        <v>477</v>
      </c>
      <c r="C289" s="22" t="s">
        <v>478</v>
      </c>
      <c r="D289" s="17" t="s">
        <v>49</v>
      </c>
      <c r="E289" s="23" t="s">
        <v>479</v>
      </c>
      <c r="F289" s="24" t="s">
        <v>117</v>
      </c>
      <c r="G289" s="25">
        <v>33</v>
      </c>
      <c r="H289" s="48"/>
      <c r="I289" s="25">
        <f>ROUND(ROUND(H289,1)*ROUND(G289,1),1)</f>
        <v>0</v>
      </c>
      <c r="O289">
        <f>(I289*21)/100</f>
        <v>0</v>
      </c>
      <c r="P289" t="s">
        <v>27</v>
      </c>
    </row>
    <row r="290" spans="1:16" ht="25.5" customHeight="1" x14ac:dyDescent="0.2">
      <c r="A290" s="26" t="s">
        <v>52</v>
      </c>
      <c r="E290" s="27" t="s">
        <v>480</v>
      </c>
      <c r="H290" s="49"/>
    </row>
    <row r="291" spans="1:16" ht="12.75" customHeight="1" x14ac:dyDescent="0.2">
      <c r="A291" s="30" t="s">
        <v>54</v>
      </c>
      <c r="E291" s="29" t="s">
        <v>49</v>
      </c>
      <c r="H291" s="49"/>
    </row>
    <row r="292" spans="1:16" ht="12.75" customHeight="1" x14ac:dyDescent="0.2">
      <c r="A292" s="17" t="s">
        <v>292</v>
      </c>
      <c r="B292" s="22" t="s">
        <v>481</v>
      </c>
      <c r="C292" s="22" t="s">
        <v>482</v>
      </c>
      <c r="D292" s="17" t="s">
        <v>49</v>
      </c>
      <c r="E292" s="23" t="s">
        <v>483</v>
      </c>
      <c r="F292" s="24" t="s">
        <v>117</v>
      </c>
      <c r="G292" s="25">
        <v>33</v>
      </c>
      <c r="H292" s="48"/>
      <c r="I292" s="25">
        <f>ROUND(ROUND(H292,1)*ROUND(G292,1),1)</f>
        <v>0</v>
      </c>
      <c r="O292">
        <f>(I292*21)/100</f>
        <v>0</v>
      </c>
      <c r="P292" t="s">
        <v>27</v>
      </c>
    </row>
    <row r="293" spans="1:16" ht="12.75" customHeight="1" x14ac:dyDescent="0.2">
      <c r="A293" s="26" t="s">
        <v>52</v>
      </c>
      <c r="E293" s="27" t="s">
        <v>484</v>
      </c>
      <c r="H293" s="49"/>
    </row>
    <row r="294" spans="1:16" ht="12.75" customHeight="1" x14ac:dyDescent="0.2">
      <c r="A294" s="30" t="s">
        <v>54</v>
      </c>
      <c r="E294" s="29" t="s">
        <v>49</v>
      </c>
      <c r="H294" s="49"/>
    </row>
    <row r="295" spans="1:16" ht="12.75" customHeight="1" x14ac:dyDescent="0.2">
      <c r="A295" s="17" t="s">
        <v>292</v>
      </c>
      <c r="B295" s="22" t="s">
        <v>485</v>
      </c>
      <c r="C295" s="22" t="s">
        <v>486</v>
      </c>
      <c r="D295" s="17" t="s">
        <v>49</v>
      </c>
      <c r="E295" s="23" t="s">
        <v>487</v>
      </c>
      <c r="F295" s="24" t="s">
        <v>117</v>
      </c>
      <c r="G295" s="25">
        <v>25</v>
      </c>
      <c r="H295" s="48"/>
      <c r="I295" s="25">
        <f>ROUND(ROUND(H295,1)*ROUND(G295,1),1)</f>
        <v>0</v>
      </c>
      <c r="O295">
        <f>(I295*21)/100</f>
        <v>0</v>
      </c>
      <c r="P295" t="s">
        <v>27</v>
      </c>
    </row>
    <row r="296" spans="1:16" ht="12.75" customHeight="1" x14ac:dyDescent="0.2">
      <c r="A296" s="26" t="s">
        <v>52</v>
      </c>
      <c r="E296" s="27" t="s">
        <v>488</v>
      </c>
      <c r="H296" s="49"/>
    </row>
    <row r="297" spans="1:16" ht="12.75" customHeight="1" x14ac:dyDescent="0.2">
      <c r="A297" s="30" t="s">
        <v>54</v>
      </c>
      <c r="E297" s="29" t="s">
        <v>49</v>
      </c>
      <c r="H297" s="49"/>
    </row>
    <row r="298" spans="1:16" ht="12.75" customHeight="1" x14ac:dyDescent="0.2">
      <c r="A298" s="17" t="s">
        <v>292</v>
      </c>
      <c r="B298" s="22" t="s">
        <v>489</v>
      </c>
      <c r="C298" s="22" t="s">
        <v>490</v>
      </c>
      <c r="D298" s="17" t="s">
        <v>49</v>
      </c>
      <c r="E298" s="23" t="s">
        <v>491</v>
      </c>
      <c r="F298" s="24" t="s">
        <v>117</v>
      </c>
      <c r="G298" s="25">
        <v>17</v>
      </c>
      <c r="H298" s="48"/>
      <c r="I298" s="25">
        <f>ROUND(ROUND(H298,1)*ROUND(G298,1),1)</f>
        <v>0</v>
      </c>
      <c r="O298">
        <f>(I298*21)/100</f>
        <v>0</v>
      </c>
      <c r="P298" t="s">
        <v>27</v>
      </c>
    </row>
    <row r="299" spans="1:16" ht="12.75" customHeight="1" x14ac:dyDescent="0.2">
      <c r="A299" s="26" t="s">
        <v>52</v>
      </c>
      <c r="E299" s="27" t="s">
        <v>488</v>
      </c>
      <c r="H299" s="49"/>
    </row>
    <row r="300" spans="1:16" ht="12.75" customHeight="1" x14ac:dyDescent="0.2">
      <c r="A300" s="30" t="s">
        <v>54</v>
      </c>
      <c r="E300" s="29" t="s">
        <v>49</v>
      </c>
      <c r="H300" s="49"/>
    </row>
    <row r="301" spans="1:16" ht="12.75" customHeight="1" x14ac:dyDescent="0.2">
      <c r="A301" s="17" t="s">
        <v>292</v>
      </c>
      <c r="B301" s="22" t="s">
        <v>492</v>
      </c>
      <c r="C301" s="22" t="s">
        <v>493</v>
      </c>
      <c r="D301" s="17" t="s">
        <v>49</v>
      </c>
      <c r="E301" s="23" t="s">
        <v>494</v>
      </c>
      <c r="F301" s="24" t="s">
        <v>117</v>
      </c>
      <c r="G301" s="25">
        <v>28</v>
      </c>
      <c r="H301" s="48"/>
      <c r="I301" s="25">
        <f>ROUND(ROUND(H301,1)*ROUND(G301,1),1)</f>
        <v>0</v>
      </c>
      <c r="O301">
        <f>(I301*21)/100</f>
        <v>0</v>
      </c>
      <c r="P301" t="s">
        <v>27</v>
      </c>
    </row>
    <row r="302" spans="1:16" ht="12.75" customHeight="1" x14ac:dyDescent="0.2">
      <c r="A302" s="26" t="s">
        <v>52</v>
      </c>
      <c r="E302" s="27" t="s">
        <v>488</v>
      </c>
      <c r="H302" s="49"/>
    </row>
    <row r="303" spans="1:16" ht="12.75" customHeight="1" x14ac:dyDescent="0.2">
      <c r="A303" s="30" t="s">
        <v>54</v>
      </c>
      <c r="E303" s="29" t="s">
        <v>49</v>
      </c>
      <c r="H303" s="49"/>
    </row>
    <row r="304" spans="1:16" ht="12.75" customHeight="1" x14ac:dyDescent="0.2">
      <c r="A304" s="17" t="s">
        <v>292</v>
      </c>
      <c r="B304" s="22" t="s">
        <v>495</v>
      </c>
      <c r="C304" s="22" t="s">
        <v>496</v>
      </c>
      <c r="D304" s="17" t="s">
        <v>49</v>
      </c>
      <c r="E304" s="23" t="s">
        <v>497</v>
      </c>
      <c r="F304" s="24" t="s">
        <v>117</v>
      </c>
      <c r="G304" s="25">
        <v>6</v>
      </c>
      <c r="H304" s="48"/>
      <c r="I304" s="25">
        <f>ROUND(ROUND(H304,1)*ROUND(G304,1),1)</f>
        <v>0</v>
      </c>
      <c r="O304">
        <f>(I304*21)/100</f>
        <v>0</v>
      </c>
      <c r="P304" t="s">
        <v>27</v>
      </c>
    </row>
    <row r="305" spans="1:16" ht="12.75" customHeight="1" x14ac:dyDescent="0.2">
      <c r="A305" s="26" t="s">
        <v>52</v>
      </c>
      <c r="E305" s="27" t="s">
        <v>498</v>
      </c>
      <c r="H305" s="49"/>
    </row>
    <row r="306" spans="1:16" ht="12.75" customHeight="1" x14ac:dyDescent="0.2">
      <c r="A306" s="30" t="s">
        <v>54</v>
      </c>
      <c r="E306" s="29" t="s">
        <v>49</v>
      </c>
      <c r="H306" s="49"/>
    </row>
    <row r="307" spans="1:16" ht="12.75" customHeight="1" x14ac:dyDescent="0.2">
      <c r="A307" s="17" t="s">
        <v>292</v>
      </c>
      <c r="B307" s="22" t="s">
        <v>499</v>
      </c>
      <c r="C307" s="22" t="s">
        <v>500</v>
      </c>
      <c r="D307" s="17" t="s">
        <v>49</v>
      </c>
      <c r="E307" s="23" t="s">
        <v>501</v>
      </c>
      <c r="F307" s="24" t="s">
        <v>117</v>
      </c>
      <c r="G307" s="25">
        <v>1</v>
      </c>
      <c r="H307" s="48"/>
      <c r="I307" s="25">
        <f>ROUND(ROUND(H307,1)*ROUND(G307,1),1)</f>
        <v>0</v>
      </c>
      <c r="O307">
        <f>(I307*21)/100</f>
        <v>0</v>
      </c>
      <c r="P307" t="s">
        <v>27</v>
      </c>
    </row>
    <row r="308" spans="1:16" ht="12.75" customHeight="1" x14ac:dyDescent="0.2">
      <c r="A308" s="26" t="s">
        <v>52</v>
      </c>
      <c r="E308" s="27" t="s">
        <v>498</v>
      </c>
      <c r="H308" s="49"/>
    </row>
    <row r="309" spans="1:16" ht="12.75" customHeight="1" x14ac:dyDescent="0.2">
      <c r="A309" s="30" t="s">
        <v>54</v>
      </c>
      <c r="E309" s="29" t="s">
        <v>49</v>
      </c>
      <c r="H309" s="49"/>
    </row>
    <row r="310" spans="1:16" ht="12.75" customHeight="1" x14ac:dyDescent="0.2">
      <c r="A310" s="17" t="s">
        <v>292</v>
      </c>
      <c r="B310" s="22" t="s">
        <v>502</v>
      </c>
      <c r="C310" s="22" t="s">
        <v>503</v>
      </c>
      <c r="D310" s="17" t="s">
        <v>49</v>
      </c>
      <c r="E310" s="23" t="s">
        <v>504</v>
      </c>
      <c r="F310" s="24" t="s">
        <v>117</v>
      </c>
      <c r="G310" s="25">
        <v>5</v>
      </c>
      <c r="H310" s="48"/>
      <c r="I310" s="25">
        <f>ROUND(ROUND(H310,1)*ROUND(G310,1),1)</f>
        <v>0</v>
      </c>
      <c r="O310">
        <f>(I310*21)/100</f>
        <v>0</v>
      </c>
      <c r="P310" t="s">
        <v>27</v>
      </c>
    </row>
    <row r="311" spans="1:16" ht="12.75" customHeight="1" x14ac:dyDescent="0.2">
      <c r="A311" s="26" t="s">
        <v>52</v>
      </c>
      <c r="E311" s="27" t="s">
        <v>498</v>
      </c>
      <c r="H311" s="49"/>
    </row>
    <row r="312" spans="1:16" ht="12.75" customHeight="1" x14ac:dyDescent="0.2">
      <c r="A312" s="30" t="s">
        <v>54</v>
      </c>
      <c r="E312" s="29" t="s">
        <v>49</v>
      </c>
      <c r="H312" s="49"/>
    </row>
    <row r="313" spans="1:16" ht="12.75" customHeight="1" x14ac:dyDescent="0.2">
      <c r="A313" s="17" t="s">
        <v>292</v>
      </c>
      <c r="B313" s="22" t="s">
        <v>505</v>
      </c>
      <c r="C313" s="22" t="s">
        <v>506</v>
      </c>
      <c r="D313" s="17" t="s">
        <v>49</v>
      </c>
      <c r="E313" s="23" t="s">
        <v>507</v>
      </c>
      <c r="F313" s="24" t="s">
        <v>117</v>
      </c>
      <c r="G313" s="25">
        <v>17</v>
      </c>
      <c r="H313" s="48"/>
      <c r="I313" s="25">
        <f>ROUND(ROUND(H313,1)*ROUND(G313,1),1)</f>
        <v>0</v>
      </c>
      <c r="O313">
        <f>(I313*21)/100</f>
        <v>0</v>
      </c>
      <c r="P313" t="s">
        <v>27</v>
      </c>
    </row>
    <row r="314" spans="1:16" ht="12.75" customHeight="1" x14ac:dyDescent="0.2">
      <c r="A314" s="26" t="s">
        <v>52</v>
      </c>
      <c r="E314" s="27" t="s">
        <v>498</v>
      </c>
      <c r="H314" s="49"/>
    </row>
    <row r="315" spans="1:16" ht="12.75" customHeight="1" x14ac:dyDescent="0.2">
      <c r="A315" s="30" t="s">
        <v>54</v>
      </c>
      <c r="E315" s="29" t="s">
        <v>49</v>
      </c>
      <c r="H315" s="49"/>
    </row>
    <row r="316" spans="1:16" ht="12.75" customHeight="1" x14ac:dyDescent="0.2">
      <c r="A316" s="17" t="s">
        <v>292</v>
      </c>
      <c r="B316" s="22" t="s">
        <v>508</v>
      </c>
      <c r="C316" s="22" t="s">
        <v>509</v>
      </c>
      <c r="D316" s="17" t="s">
        <v>49</v>
      </c>
      <c r="E316" s="23" t="s">
        <v>510</v>
      </c>
      <c r="F316" s="24" t="s">
        <v>117</v>
      </c>
      <c r="G316" s="25">
        <v>4</v>
      </c>
      <c r="H316" s="48"/>
      <c r="I316" s="25">
        <f>ROUND(ROUND(H316,1)*ROUND(G316,1),1)</f>
        <v>0</v>
      </c>
      <c r="O316">
        <f>(I316*21)/100</f>
        <v>0</v>
      </c>
      <c r="P316" t="s">
        <v>27</v>
      </c>
    </row>
    <row r="317" spans="1:16" ht="12.75" customHeight="1" x14ac:dyDescent="0.2">
      <c r="A317" s="26" t="s">
        <v>52</v>
      </c>
      <c r="E317" s="27" t="s">
        <v>498</v>
      </c>
      <c r="H317" s="49"/>
    </row>
    <row r="318" spans="1:16" ht="12.75" customHeight="1" x14ac:dyDescent="0.2">
      <c r="A318" s="30" t="s">
        <v>54</v>
      </c>
      <c r="E318" s="29" t="s">
        <v>49</v>
      </c>
      <c r="H318" s="49"/>
    </row>
    <row r="319" spans="1:16" ht="12.75" customHeight="1" x14ac:dyDescent="0.2">
      <c r="A319" s="17" t="s">
        <v>292</v>
      </c>
      <c r="B319" s="22" t="s">
        <v>511</v>
      </c>
      <c r="C319" s="22" t="s">
        <v>512</v>
      </c>
      <c r="D319" s="17" t="s">
        <v>49</v>
      </c>
      <c r="E319" s="23" t="s">
        <v>513</v>
      </c>
      <c r="F319" s="24" t="s">
        <v>117</v>
      </c>
      <c r="G319" s="25">
        <v>33</v>
      </c>
      <c r="H319" s="48"/>
      <c r="I319" s="25">
        <f>ROUND(ROUND(H319,1)*ROUND(G319,1),1)</f>
        <v>0</v>
      </c>
      <c r="O319">
        <f>(I319*21)/100</f>
        <v>0</v>
      </c>
      <c r="P319" t="s">
        <v>27</v>
      </c>
    </row>
    <row r="320" spans="1:16" ht="12.75" customHeight="1" x14ac:dyDescent="0.2">
      <c r="A320" s="26" t="s">
        <v>52</v>
      </c>
      <c r="E320" s="27" t="s">
        <v>514</v>
      </c>
      <c r="H320" s="49"/>
    </row>
    <row r="321" spans="1:16" ht="12.75" customHeight="1" x14ac:dyDescent="0.2">
      <c r="A321" s="30" t="s">
        <v>54</v>
      </c>
      <c r="E321" s="29" t="s">
        <v>49</v>
      </c>
      <c r="H321" s="49"/>
    </row>
    <row r="322" spans="1:16" ht="12.75" customHeight="1" x14ac:dyDescent="0.2">
      <c r="A322" s="17" t="s">
        <v>292</v>
      </c>
      <c r="B322" s="22" t="s">
        <v>515</v>
      </c>
      <c r="C322" s="22" t="s">
        <v>516</v>
      </c>
      <c r="D322" s="17" t="s">
        <v>49</v>
      </c>
      <c r="E322" s="23" t="s">
        <v>517</v>
      </c>
      <c r="F322" s="24" t="s">
        <v>117</v>
      </c>
      <c r="G322" s="25">
        <v>103</v>
      </c>
      <c r="H322" s="48"/>
      <c r="I322" s="25">
        <f>ROUND(ROUND(H322,1)*ROUND(G322,1),1)</f>
        <v>0</v>
      </c>
      <c r="O322">
        <f>(I322*21)/100</f>
        <v>0</v>
      </c>
      <c r="P322" t="s">
        <v>27</v>
      </c>
    </row>
    <row r="323" spans="1:16" ht="12.75" customHeight="1" x14ac:dyDescent="0.2">
      <c r="A323" s="26" t="s">
        <v>52</v>
      </c>
      <c r="E323" s="27" t="s">
        <v>518</v>
      </c>
      <c r="H323" s="49"/>
    </row>
    <row r="324" spans="1:16" ht="12.75" customHeight="1" x14ac:dyDescent="0.2">
      <c r="A324" s="30" t="s">
        <v>54</v>
      </c>
      <c r="E324" s="29" t="s">
        <v>49</v>
      </c>
      <c r="H324" s="49"/>
    </row>
    <row r="325" spans="1:16" ht="12.75" customHeight="1" x14ac:dyDescent="0.2">
      <c r="A325" s="17" t="s">
        <v>47</v>
      </c>
      <c r="B325" s="22" t="s">
        <v>519</v>
      </c>
      <c r="C325" s="22" t="s">
        <v>520</v>
      </c>
      <c r="D325" s="17" t="s">
        <v>49</v>
      </c>
      <c r="E325" s="23" t="s">
        <v>521</v>
      </c>
      <c r="F325" s="24" t="s">
        <v>117</v>
      </c>
      <c r="G325" s="25">
        <v>33</v>
      </c>
      <c r="H325" s="48"/>
      <c r="I325" s="25">
        <f>ROUND(ROUND(H325,1)*ROUND(G325,1),1)</f>
        <v>0</v>
      </c>
      <c r="O325">
        <f>(I325*21)/100</f>
        <v>0</v>
      </c>
      <c r="P325" t="s">
        <v>27</v>
      </c>
    </row>
    <row r="326" spans="1:16" ht="25.5" customHeight="1" x14ac:dyDescent="0.2">
      <c r="A326" s="26" t="s">
        <v>52</v>
      </c>
      <c r="E326" s="27" t="s">
        <v>522</v>
      </c>
      <c r="H326" s="49"/>
    </row>
    <row r="327" spans="1:16" ht="12.75" customHeight="1" x14ac:dyDescent="0.2">
      <c r="A327" s="30" t="s">
        <v>54</v>
      </c>
      <c r="E327" s="29" t="s">
        <v>49</v>
      </c>
      <c r="H327" s="49"/>
    </row>
    <row r="328" spans="1:16" ht="12.75" customHeight="1" x14ac:dyDescent="0.2">
      <c r="A328" s="17" t="s">
        <v>47</v>
      </c>
      <c r="B328" s="22" t="s">
        <v>523</v>
      </c>
      <c r="C328" s="22" t="s">
        <v>524</v>
      </c>
      <c r="D328" s="17" t="s">
        <v>49</v>
      </c>
      <c r="E328" s="23" t="s">
        <v>525</v>
      </c>
      <c r="F328" s="24" t="s">
        <v>117</v>
      </c>
      <c r="G328" s="25">
        <v>13</v>
      </c>
      <c r="H328" s="48"/>
      <c r="I328" s="25">
        <f>ROUND(ROUND(H328,1)*ROUND(G328,1),1)</f>
        <v>0</v>
      </c>
      <c r="O328">
        <f>(I328*21)/100</f>
        <v>0</v>
      </c>
      <c r="P328" t="s">
        <v>27</v>
      </c>
    </row>
    <row r="329" spans="1:16" ht="25.5" customHeight="1" x14ac:dyDescent="0.2">
      <c r="A329" s="26" t="s">
        <v>52</v>
      </c>
      <c r="E329" s="27" t="s">
        <v>526</v>
      </c>
      <c r="H329" s="49"/>
    </row>
    <row r="330" spans="1:16" ht="12.75" customHeight="1" x14ac:dyDescent="0.2">
      <c r="A330" s="30" t="s">
        <v>54</v>
      </c>
      <c r="E330" s="29" t="s">
        <v>527</v>
      </c>
      <c r="H330" s="49"/>
    </row>
    <row r="331" spans="1:16" ht="12.75" customHeight="1" x14ac:dyDescent="0.2">
      <c r="A331" s="17" t="s">
        <v>292</v>
      </c>
      <c r="B331" s="22" t="s">
        <v>528</v>
      </c>
      <c r="C331" s="22" t="s">
        <v>529</v>
      </c>
      <c r="D331" s="17" t="s">
        <v>49</v>
      </c>
      <c r="E331" s="23" t="s">
        <v>530</v>
      </c>
      <c r="F331" s="24" t="s">
        <v>117</v>
      </c>
      <c r="G331" s="25">
        <v>11</v>
      </c>
      <c r="H331" s="48"/>
      <c r="I331" s="25">
        <f>ROUND(ROUND(H331,1)*ROUND(G331,1),1)</f>
        <v>0</v>
      </c>
      <c r="O331">
        <f>(I331*21)/100</f>
        <v>0</v>
      </c>
      <c r="P331" t="s">
        <v>27</v>
      </c>
    </row>
    <row r="332" spans="1:16" ht="12.75" customHeight="1" x14ac:dyDescent="0.2">
      <c r="A332" s="26" t="s">
        <v>52</v>
      </c>
      <c r="E332" s="27" t="s">
        <v>531</v>
      </c>
      <c r="H332" s="49"/>
    </row>
    <row r="333" spans="1:16" ht="12.75" customHeight="1" x14ac:dyDescent="0.2">
      <c r="A333" s="30" t="s">
        <v>54</v>
      </c>
      <c r="E333" s="29" t="s">
        <v>49</v>
      </c>
      <c r="H333" s="49"/>
    </row>
    <row r="334" spans="1:16" ht="12.75" customHeight="1" x14ac:dyDescent="0.2">
      <c r="A334" s="17" t="s">
        <v>292</v>
      </c>
      <c r="B334" s="22" t="s">
        <v>532</v>
      </c>
      <c r="C334" s="22" t="s">
        <v>533</v>
      </c>
      <c r="D334" s="17" t="s">
        <v>49</v>
      </c>
      <c r="E334" s="23" t="s">
        <v>534</v>
      </c>
      <c r="F334" s="24" t="s">
        <v>117</v>
      </c>
      <c r="G334" s="25">
        <v>2</v>
      </c>
      <c r="H334" s="48"/>
      <c r="I334" s="25">
        <f>ROUND(ROUND(H334,1)*ROUND(G334,1),1)</f>
        <v>0</v>
      </c>
      <c r="O334">
        <f>(I334*21)/100</f>
        <v>0</v>
      </c>
      <c r="P334" t="s">
        <v>27</v>
      </c>
    </row>
    <row r="335" spans="1:16" ht="12.75" customHeight="1" x14ac:dyDescent="0.2">
      <c r="A335" s="26" t="s">
        <v>52</v>
      </c>
      <c r="E335" s="27" t="s">
        <v>535</v>
      </c>
      <c r="H335" s="49"/>
    </row>
    <row r="336" spans="1:16" ht="12.75" customHeight="1" x14ac:dyDescent="0.2">
      <c r="A336" s="30" t="s">
        <v>54</v>
      </c>
      <c r="E336" s="29" t="s">
        <v>49</v>
      </c>
      <c r="H336" s="49"/>
    </row>
    <row r="337" spans="1:16" ht="12.75" customHeight="1" x14ac:dyDescent="0.2">
      <c r="A337" s="17" t="s">
        <v>47</v>
      </c>
      <c r="B337" s="22" t="s">
        <v>536</v>
      </c>
      <c r="C337" s="22" t="s">
        <v>537</v>
      </c>
      <c r="D337" s="17" t="s">
        <v>49</v>
      </c>
      <c r="E337" s="23" t="s">
        <v>538</v>
      </c>
      <c r="F337" s="24" t="s">
        <v>117</v>
      </c>
      <c r="G337" s="25">
        <v>20</v>
      </c>
      <c r="H337" s="48"/>
      <c r="I337" s="25">
        <f>ROUND(ROUND(H337,1)*ROUND(G337,1),1)</f>
        <v>0</v>
      </c>
      <c r="O337">
        <f>(I337*21)/100</f>
        <v>0</v>
      </c>
      <c r="P337" t="s">
        <v>27</v>
      </c>
    </row>
    <row r="338" spans="1:16" ht="25.5" customHeight="1" x14ac:dyDescent="0.2">
      <c r="A338" s="26" t="s">
        <v>52</v>
      </c>
      <c r="E338" s="27" t="s">
        <v>526</v>
      </c>
      <c r="H338" s="49"/>
    </row>
    <row r="339" spans="1:16" ht="12.75" customHeight="1" x14ac:dyDescent="0.2">
      <c r="A339" s="30" t="s">
        <v>54</v>
      </c>
      <c r="E339" s="29" t="s">
        <v>539</v>
      </c>
      <c r="H339" s="49"/>
    </row>
    <row r="340" spans="1:16" ht="12.75" customHeight="1" x14ac:dyDescent="0.2">
      <c r="A340" s="17" t="s">
        <v>292</v>
      </c>
      <c r="B340" s="22" t="s">
        <v>540</v>
      </c>
      <c r="C340" s="22" t="s">
        <v>541</v>
      </c>
      <c r="D340" s="17" t="s">
        <v>49</v>
      </c>
      <c r="E340" s="23" t="s">
        <v>542</v>
      </c>
      <c r="F340" s="24" t="s">
        <v>117</v>
      </c>
      <c r="G340" s="25">
        <v>6</v>
      </c>
      <c r="H340" s="48"/>
      <c r="I340" s="25">
        <f>ROUND(ROUND(H340,1)*ROUND(G340,1),1)</f>
        <v>0</v>
      </c>
      <c r="O340">
        <f>(I340*21)/100</f>
        <v>0</v>
      </c>
      <c r="P340" t="s">
        <v>27</v>
      </c>
    </row>
    <row r="341" spans="1:16" ht="12.75" customHeight="1" x14ac:dyDescent="0.2">
      <c r="A341" s="26" t="s">
        <v>52</v>
      </c>
      <c r="E341" s="27" t="s">
        <v>543</v>
      </c>
      <c r="H341" s="49"/>
    </row>
    <row r="342" spans="1:16" ht="12.75" customHeight="1" x14ac:dyDescent="0.2">
      <c r="A342" s="30" t="s">
        <v>54</v>
      </c>
      <c r="E342" s="29" t="s">
        <v>49</v>
      </c>
      <c r="H342" s="49"/>
    </row>
    <row r="343" spans="1:16" ht="12.75" customHeight="1" x14ac:dyDescent="0.2">
      <c r="A343" s="17" t="s">
        <v>292</v>
      </c>
      <c r="B343" s="22" t="s">
        <v>544</v>
      </c>
      <c r="C343" s="22" t="s">
        <v>545</v>
      </c>
      <c r="D343" s="17" t="s">
        <v>49</v>
      </c>
      <c r="E343" s="23" t="s">
        <v>546</v>
      </c>
      <c r="F343" s="24" t="s">
        <v>117</v>
      </c>
      <c r="G343" s="25">
        <v>13</v>
      </c>
      <c r="H343" s="48"/>
      <c r="I343" s="25">
        <f>ROUND(ROUND(H343,1)*ROUND(G343,1),1)</f>
        <v>0</v>
      </c>
      <c r="O343">
        <f>(I343*21)/100</f>
        <v>0</v>
      </c>
      <c r="P343" t="s">
        <v>27</v>
      </c>
    </row>
    <row r="344" spans="1:16" ht="12.75" customHeight="1" x14ac:dyDescent="0.2">
      <c r="A344" s="26" t="s">
        <v>52</v>
      </c>
      <c r="E344" s="27" t="s">
        <v>547</v>
      </c>
      <c r="H344" s="49"/>
    </row>
    <row r="345" spans="1:16" ht="12.75" customHeight="1" x14ac:dyDescent="0.2">
      <c r="A345" s="30" t="s">
        <v>54</v>
      </c>
      <c r="E345" s="29" t="s">
        <v>49</v>
      </c>
      <c r="H345" s="49"/>
    </row>
    <row r="346" spans="1:16" ht="12.75" customHeight="1" x14ac:dyDescent="0.2">
      <c r="A346" s="17" t="s">
        <v>292</v>
      </c>
      <c r="B346" s="22" t="s">
        <v>548</v>
      </c>
      <c r="C346" s="22" t="s">
        <v>549</v>
      </c>
      <c r="D346" s="17" t="s">
        <v>49</v>
      </c>
      <c r="E346" s="23" t="s">
        <v>550</v>
      </c>
      <c r="F346" s="24" t="s">
        <v>117</v>
      </c>
      <c r="G346" s="25">
        <v>1</v>
      </c>
      <c r="H346" s="48"/>
      <c r="I346" s="25">
        <f>ROUND(ROUND(H346,1)*ROUND(G346,1),1)</f>
        <v>0</v>
      </c>
      <c r="O346">
        <f>(I346*21)/100</f>
        <v>0</v>
      </c>
      <c r="P346" t="s">
        <v>27</v>
      </c>
    </row>
    <row r="347" spans="1:16" ht="12.75" customHeight="1" x14ac:dyDescent="0.2">
      <c r="A347" s="26" t="s">
        <v>52</v>
      </c>
      <c r="E347" s="27" t="s">
        <v>551</v>
      </c>
      <c r="H347" s="49"/>
    </row>
    <row r="348" spans="1:16" ht="12.75" customHeight="1" x14ac:dyDescent="0.2">
      <c r="A348" s="30" t="s">
        <v>54</v>
      </c>
      <c r="E348" s="29" t="s">
        <v>49</v>
      </c>
      <c r="H348" s="49"/>
    </row>
    <row r="349" spans="1:16" ht="12.75" customHeight="1" x14ac:dyDescent="0.2">
      <c r="A349" s="17" t="s">
        <v>47</v>
      </c>
      <c r="B349" s="22" t="s">
        <v>552</v>
      </c>
      <c r="C349" s="22" t="s">
        <v>553</v>
      </c>
      <c r="D349" s="17" t="s">
        <v>49</v>
      </c>
      <c r="E349" s="23" t="s">
        <v>554</v>
      </c>
      <c r="F349" s="24" t="s">
        <v>189</v>
      </c>
      <c r="G349" s="25">
        <v>44.9</v>
      </c>
      <c r="H349" s="48"/>
      <c r="I349" s="25">
        <f>ROUND(ROUND(H349,1)*ROUND(G349,1),1)</f>
        <v>0</v>
      </c>
      <c r="O349">
        <f>(I349*21)/100</f>
        <v>0</v>
      </c>
      <c r="P349" t="s">
        <v>27</v>
      </c>
    </row>
    <row r="350" spans="1:16" ht="25.5" customHeight="1" x14ac:dyDescent="0.2">
      <c r="A350" s="26" t="s">
        <v>52</v>
      </c>
      <c r="E350" s="27" t="s">
        <v>555</v>
      </c>
      <c r="H350" s="49"/>
    </row>
    <row r="351" spans="1:16" ht="12.75" customHeight="1" x14ac:dyDescent="0.2">
      <c r="A351" s="30" t="s">
        <v>54</v>
      </c>
      <c r="E351" s="29" t="s">
        <v>556</v>
      </c>
      <c r="H351" s="49"/>
    </row>
    <row r="352" spans="1:16" ht="12.75" customHeight="1" x14ac:dyDescent="0.2">
      <c r="A352" s="17" t="s">
        <v>47</v>
      </c>
      <c r="B352" s="22" t="s">
        <v>557</v>
      </c>
      <c r="C352" s="22" t="s">
        <v>558</v>
      </c>
      <c r="D352" s="17" t="s">
        <v>49</v>
      </c>
      <c r="E352" s="23" t="s">
        <v>559</v>
      </c>
      <c r="F352" s="24" t="s">
        <v>183</v>
      </c>
      <c r="G352" s="25">
        <v>1150.3</v>
      </c>
      <c r="H352" s="48"/>
      <c r="I352" s="25">
        <f>ROUND(ROUND(H352,1)*ROUND(G352,1),1)</f>
        <v>0</v>
      </c>
      <c r="O352">
        <f>(I352*21)/100</f>
        <v>0</v>
      </c>
      <c r="P352" t="s">
        <v>27</v>
      </c>
    </row>
    <row r="353" spans="1:16" ht="25.5" customHeight="1" x14ac:dyDescent="0.2">
      <c r="A353" s="26" t="s">
        <v>52</v>
      </c>
      <c r="E353" s="27" t="s">
        <v>560</v>
      </c>
      <c r="H353" s="49"/>
    </row>
    <row r="354" spans="1:16" ht="12.75" customHeight="1" x14ac:dyDescent="0.2">
      <c r="A354" s="28" t="s">
        <v>54</v>
      </c>
      <c r="E354" s="29" t="s">
        <v>405</v>
      </c>
      <c r="H354" s="49"/>
    </row>
    <row r="355" spans="1:16" ht="12.75" customHeight="1" x14ac:dyDescent="0.2">
      <c r="A355" s="5" t="s">
        <v>45</v>
      </c>
      <c r="B355" s="5"/>
      <c r="C355" s="32" t="s">
        <v>42</v>
      </c>
      <c r="D355" s="5"/>
      <c r="E355" s="20" t="s">
        <v>561</v>
      </c>
      <c r="F355" s="5"/>
      <c r="G355" s="5"/>
      <c r="H355" s="50"/>
      <c r="I355" s="33">
        <f>0+I356+I359+I362+I365+I368+I371+I374+I377+I380</f>
        <v>0</v>
      </c>
    </row>
    <row r="356" spans="1:16" ht="12.75" customHeight="1" x14ac:dyDescent="0.2">
      <c r="A356" s="17" t="s">
        <v>47</v>
      </c>
      <c r="B356" s="22" t="s">
        <v>562</v>
      </c>
      <c r="C356" s="22" t="s">
        <v>563</v>
      </c>
      <c r="D356" s="17" t="s">
        <v>49</v>
      </c>
      <c r="E356" s="23" t="s">
        <v>564</v>
      </c>
      <c r="F356" s="24" t="s">
        <v>183</v>
      </c>
      <c r="G356" s="25">
        <v>1017.4</v>
      </c>
      <c r="H356" s="48"/>
      <c r="I356" s="25">
        <f>ROUND(ROUND(H356,1)*ROUND(G356,1),1)</f>
        <v>0</v>
      </c>
      <c r="O356">
        <f>(I356*21)/100</f>
        <v>0</v>
      </c>
      <c r="P356" t="s">
        <v>27</v>
      </c>
    </row>
    <row r="357" spans="1:16" ht="25.5" customHeight="1" x14ac:dyDescent="0.2">
      <c r="A357" s="26" t="s">
        <v>52</v>
      </c>
      <c r="E357" s="27" t="s">
        <v>565</v>
      </c>
      <c r="H357" s="49"/>
    </row>
    <row r="358" spans="1:16" ht="12.75" customHeight="1" x14ac:dyDescent="0.2">
      <c r="A358" s="30" t="s">
        <v>54</v>
      </c>
      <c r="E358" s="29" t="s">
        <v>566</v>
      </c>
      <c r="H358" s="49"/>
    </row>
    <row r="359" spans="1:16" ht="12.75" customHeight="1" x14ac:dyDescent="0.2">
      <c r="A359" s="17" t="s">
        <v>47</v>
      </c>
      <c r="B359" s="22" t="s">
        <v>567</v>
      </c>
      <c r="C359" s="22" t="s">
        <v>568</v>
      </c>
      <c r="D359" s="17" t="s">
        <v>49</v>
      </c>
      <c r="E359" s="23" t="s">
        <v>569</v>
      </c>
      <c r="F359" s="24" t="s">
        <v>183</v>
      </c>
      <c r="G359" s="25">
        <v>1138.8</v>
      </c>
      <c r="H359" s="48"/>
      <c r="I359" s="25">
        <f>ROUND(ROUND(H359,1)*ROUND(G359,1),1)</f>
        <v>0</v>
      </c>
      <c r="O359">
        <f>(I359*21)/100</f>
        <v>0</v>
      </c>
      <c r="P359" t="s">
        <v>27</v>
      </c>
    </row>
    <row r="360" spans="1:16" ht="25.5" customHeight="1" x14ac:dyDescent="0.2">
      <c r="A360" s="26" t="s">
        <v>52</v>
      </c>
      <c r="E360" s="27" t="s">
        <v>570</v>
      </c>
      <c r="H360" s="49"/>
    </row>
    <row r="361" spans="1:16" ht="12.75" customHeight="1" x14ac:dyDescent="0.2">
      <c r="A361" s="30" t="s">
        <v>54</v>
      </c>
      <c r="E361" s="29" t="s">
        <v>571</v>
      </c>
      <c r="H361" s="49"/>
    </row>
    <row r="362" spans="1:16" ht="12.75" customHeight="1" x14ac:dyDescent="0.2">
      <c r="A362" s="17" t="s">
        <v>47</v>
      </c>
      <c r="B362" s="22" t="s">
        <v>572</v>
      </c>
      <c r="C362" s="22" t="s">
        <v>573</v>
      </c>
      <c r="D362" s="17" t="s">
        <v>49</v>
      </c>
      <c r="E362" s="23" t="s">
        <v>574</v>
      </c>
      <c r="F362" s="24" t="s">
        <v>183</v>
      </c>
      <c r="G362" s="25">
        <v>1017.4</v>
      </c>
      <c r="H362" s="48"/>
      <c r="I362" s="25">
        <f>ROUND(ROUND(H362,1)*ROUND(G362,1),1)</f>
        <v>0</v>
      </c>
      <c r="O362">
        <f>(I362*21)/100</f>
        <v>0</v>
      </c>
      <c r="P362" t="s">
        <v>27</v>
      </c>
    </row>
    <row r="363" spans="1:16" ht="25.5" customHeight="1" x14ac:dyDescent="0.2">
      <c r="A363" s="26" t="s">
        <v>52</v>
      </c>
      <c r="E363" s="27" t="s">
        <v>575</v>
      </c>
      <c r="H363" s="49"/>
    </row>
    <row r="364" spans="1:16" ht="12.75" customHeight="1" x14ac:dyDescent="0.2">
      <c r="A364" s="30" t="s">
        <v>54</v>
      </c>
      <c r="E364" s="29" t="s">
        <v>566</v>
      </c>
      <c r="H364" s="49"/>
    </row>
    <row r="365" spans="1:16" ht="12.75" customHeight="1" x14ac:dyDescent="0.2">
      <c r="A365" s="17" t="s">
        <v>47</v>
      </c>
      <c r="B365" s="22" t="s">
        <v>576</v>
      </c>
      <c r="C365" s="22" t="s">
        <v>577</v>
      </c>
      <c r="D365" s="17" t="s">
        <v>49</v>
      </c>
      <c r="E365" s="23" t="s">
        <v>578</v>
      </c>
      <c r="F365" s="24" t="s">
        <v>275</v>
      </c>
      <c r="G365" s="25">
        <v>551.29999999999995</v>
      </c>
      <c r="H365" s="48"/>
      <c r="I365" s="25">
        <f>ROUND(ROUND(H365,1)*ROUND(G365,1),1)</f>
        <v>0</v>
      </c>
      <c r="O365">
        <f>(I365*21)/100</f>
        <v>0</v>
      </c>
      <c r="P365" t="s">
        <v>27</v>
      </c>
    </row>
    <row r="366" spans="1:16" ht="12.75" customHeight="1" x14ac:dyDescent="0.2">
      <c r="A366" s="26" t="s">
        <v>52</v>
      </c>
      <c r="E366" s="27" t="s">
        <v>579</v>
      </c>
      <c r="H366" s="49"/>
    </row>
    <row r="367" spans="1:16" ht="12.75" customHeight="1" x14ac:dyDescent="0.2">
      <c r="A367" s="30" t="s">
        <v>54</v>
      </c>
      <c r="E367" s="29" t="s">
        <v>49</v>
      </c>
      <c r="H367" s="49"/>
    </row>
    <row r="368" spans="1:16" ht="12.75" customHeight="1" x14ac:dyDescent="0.2">
      <c r="A368" s="17" t="s">
        <v>47</v>
      </c>
      <c r="B368" s="22" t="s">
        <v>580</v>
      </c>
      <c r="C368" s="22" t="s">
        <v>581</v>
      </c>
      <c r="D368" s="17" t="s">
        <v>49</v>
      </c>
      <c r="E368" s="23" t="s">
        <v>582</v>
      </c>
      <c r="F368" s="24" t="s">
        <v>275</v>
      </c>
      <c r="G368" s="25">
        <v>237.5</v>
      </c>
      <c r="H368" s="48"/>
      <c r="I368" s="25">
        <f>ROUND(ROUND(H368,1)*ROUND(G368,1),1)</f>
        <v>0</v>
      </c>
      <c r="O368">
        <f>(I368*21)/100</f>
        <v>0</v>
      </c>
      <c r="P368" t="s">
        <v>27</v>
      </c>
    </row>
    <row r="369" spans="1:16" ht="12.75" customHeight="1" x14ac:dyDescent="0.2">
      <c r="A369" s="26" t="s">
        <v>52</v>
      </c>
      <c r="E369" s="27" t="s">
        <v>583</v>
      </c>
      <c r="H369" s="49"/>
    </row>
    <row r="370" spans="1:16" ht="12.75" customHeight="1" x14ac:dyDescent="0.2">
      <c r="A370" s="30" t="s">
        <v>54</v>
      </c>
      <c r="E370" s="29" t="s">
        <v>584</v>
      </c>
      <c r="H370" s="49"/>
    </row>
    <row r="371" spans="1:16" ht="12.75" customHeight="1" x14ac:dyDescent="0.2">
      <c r="A371" s="17" t="s">
        <v>47</v>
      </c>
      <c r="B371" s="22" t="s">
        <v>585</v>
      </c>
      <c r="C371" s="22" t="s">
        <v>586</v>
      </c>
      <c r="D371" s="17" t="s">
        <v>49</v>
      </c>
      <c r="E371" s="23" t="s">
        <v>587</v>
      </c>
      <c r="F371" s="24" t="s">
        <v>275</v>
      </c>
      <c r="G371" s="25">
        <v>313.8</v>
      </c>
      <c r="H371" s="48"/>
      <c r="I371" s="25">
        <f>ROUND(ROUND(H371,1)*ROUND(G371,1),1)</f>
        <v>0</v>
      </c>
      <c r="O371">
        <f>(I371*21)/100</f>
        <v>0</v>
      </c>
      <c r="P371" t="s">
        <v>27</v>
      </c>
    </row>
    <row r="372" spans="1:16" ht="12.75" customHeight="1" x14ac:dyDescent="0.2">
      <c r="A372" s="26" t="s">
        <v>52</v>
      </c>
      <c r="E372" s="27" t="s">
        <v>588</v>
      </c>
      <c r="H372" s="49"/>
    </row>
    <row r="373" spans="1:16" ht="12.75" customHeight="1" x14ac:dyDescent="0.2">
      <c r="A373" s="30" t="s">
        <v>54</v>
      </c>
      <c r="E373" s="29" t="s">
        <v>589</v>
      </c>
      <c r="H373" s="49"/>
    </row>
    <row r="374" spans="1:16" ht="12.75" customHeight="1" x14ac:dyDescent="0.2">
      <c r="A374" s="17" t="s">
        <v>47</v>
      </c>
      <c r="B374" s="22" t="s">
        <v>590</v>
      </c>
      <c r="C374" s="22" t="s">
        <v>591</v>
      </c>
      <c r="D374" s="17" t="s">
        <v>49</v>
      </c>
      <c r="E374" s="23" t="s">
        <v>592</v>
      </c>
      <c r="F374" s="24" t="s">
        <v>275</v>
      </c>
      <c r="G374" s="25">
        <v>306.137878</v>
      </c>
      <c r="H374" s="48"/>
      <c r="I374" s="25">
        <f>ROUND(ROUND(H374,1)*ROUND(G374,1),1)</f>
        <v>0</v>
      </c>
      <c r="O374">
        <f>(I374*21)/100</f>
        <v>0</v>
      </c>
      <c r="P374" t="s">
        <v>27</v>
      </c>
    </row>
    <row r="375" spans="1:16" ht="12.75" customHeight="1" x14ac:dyDescent="0.2">
      <c r="A375" s="26" t="s">
        <v>52</v>
      </c>
      <c r="E375" s="27" t="s">
        <v>49</v>
      </c>
      <c r="H375" s="49"/>
    </row>
    <row r="376" spans="1:16" ht="12.75" customHeight="1" x14ac:dyDescent="0.2">
      <c r="A376" s="30" t="s">
        <v>54</v>
      </c>
      <c r="E376" s="29" t="s">
        <v>49</v>
      </c>
      <c r="H376" s="49"/>
    </row>
    <row r="377" spans="1:16" ht="12.75" customHeight="1" x14ac:dyDescent="0.2">
      <c r="A377" s="17" t="s">
        <v>47</v>
      </c>
      <c r="B377" s="22" t="s">
        <v>593</v>
      </c>
      <c r="C377" s="22" t="s">
        <v>594</v>
      </c>
      <c r="D377" s="17" t="s">
        <v>49</v>
      </c>
      <c r="E377" s="23" t="s">
        <v>595</v>
      </c>
      <c r="F377" s="24" t="s">
        <v>275</v>
      </c>
      <c r="G377" s="25">
        <v>551.27599999999995</v>
      </c>
      <c r="H377" s="48"/>
      <c r="I377" s="25">
        <f>ROUND(ROUND(H377,1)*ROUND(G377,1),1)</f>
        <v>0</v>
      </c>
      <c r="O377">
        <f>(I377*21)/100</f>
        <v>0</v>
      </c>
      <c r="P377" t="s">
        <v>27</v>
      </c>
    </row>
    <row r="378" spans="1:16" ht="12.75" customHeight="1" x14ac:dyDescent="0.2">
      <c r="A378" s="26" t="s">
        <v>52</v>
      </c>
      <c r="E378" s="27" t="s">
        <v>596</v>
      </c>
      <c r="H378" s="49"/>
    </row>
    <row r="379" spans="1:16" ht="12.75" customHeight="1" x14ac:dyDescent="0.2">
      <c r="A379" s="30" t="s">
        <v>54</v>
      </c>
      <c r="E379" s="29" t="s">
        <v>49</v>
      </c>
      <c r="H379" s="49"/>
    </row>
    <row r="380" spans="1:16" ht="12.75" customHeight="1" x14ac:dyDescent="0.2">
      <c r="A380" s="17" t="s">
        <v>47</v>
      </c>
      <c r="B380" s="22" t="s">
        <v>597</v>
      </c>
      <c r="C380" s="22" t="s">
        <v>598</v>
      </c>
      <c r="D380" s="17" t="s">
        <v>49</v>
      </c>
      <c r="E380" s="23" t="s">
        <v>595</v>
      </c>
      <c r="F380" s="24" t="s">
        <v>275</v>
      </c>
      <c r="G380" s="25">
        <v>551.29999999999995</v>
      </c>
      <c r="H380" s="48"/>
      <c r="I380" s="25">
        <f>ROUND(ROUND(H380,1)*ROUND(G380,1),1)</f>
        <v>0</v>
      </c>
      <c r="O380">
        <f>(I380*21)/100</f>
        <v>0</v>
      </c>
      <c r="P380" t="s">
        <v>27</v>
      </c>
    </row>
    <row r="381" spans="1:16" ht="12.75" customHeight="1" x14ac:dyDescent="0.2">
      <c r="A381" s="26" t="s">
        <v>52</v>
      </c>
      <c r="E381" s="27" t="s">
        <v>599</v>
      </c>
      <c r="H381" s="49"/>
    </row>
    <row r="382" spans="1:16" ht="12.75" customHeight="1" x14ac:dyDescent="0.2">
      <c r="A382" s="28" t="s">
        <v>54</v>
      </c>
      <c r="E382" s="29" t="s">
        <v>49</v>
      </c>
      <c r="H382" s="49"/>
    </row>
  </sheetData>
  <sheetProtection algorithmName="SHA-512" hashValue="quDojMY+4ZsJ9tZBm0JHZrAGJ/TT9tZ4JxVl0/9wHoQFfFW3wSVe9rg6FW2IfYg12vuAiiqroE4AlCtC9hM4Aw==" saltValue="QEihbfBCSasaQ1ypb4t0Pg==" spinCount="100000" sheet="1" objects="1" scenarios="1"/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268"/>
  <sheetViews>
    <sheetView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6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P2" t="s">
        <v>26</v>
      </c>
    </row>
    <row r="3" spans="1:16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600</v>
      </c>
      <c r="I3" s="31">
        <f>0+I10+I125+I132+I139+I158+I165+I241</f>
        <v>0</v>
      </c>
      <c r="O3" t="s">
        <v>22</v>
      </c>
      <c r="P3" t="s">
        <v>25</v>
      </c>
    </row>
    <row r="4" spans="1:16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6" ht="12.75" customHeight="1" x14ac:dyDescent="0.2">
      <c r="A5" t="s">
        <v>20</v>
      </c>
      <c r="B5" s="10" t="s">
        <v>17</v>
      </c>
      <c r="C5" s="43" t="s">
        <v>103</v>
      </c>
      <c r="D5" s="38"/>
      <c r="E5" s="11" t="s">
        <v>104</v>
      </c>
      <c r="F5" s="1"/>
      <c r="G5" s="1"/>
      <c r="H5" s="1"/>
      <c r="I5" s="1"/>
      <c r="O5" t="s">
        <v>24</v>
      </c>
      <c r="P5" t="s">
        <v>27</v>
      </c>
    </row>
    <row r="6" spans="1:16" ht="12.75" customHeight="1" x14ac:dyDescent="0.2">
      <c r="A6" t="s">
        <v>105</v>
      </c>
      <c r="B6" s="13" t="s">
        <v>21</v>
      </c>
      <c r="C6" s="44" t="s">
        <v>600</v>
      </c>
      <c r="D6" s="45"/>
      <c r="E6" s="14" t="s">
        <v>601</v>
      </c>
      <c r="F6" s="5"/>
      <c r="G6" s="5"/>
      <c r="H6" s="5"/>
      <c r="I6" s="5"/>
    </row>
    <row r="7" spans="1:16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6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6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6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0+I11+I14+I17+I20+I23+I26+I29+I32+I35+I38+I41+I44+I47+I50+I53+I56+I59+I62+I65+I68+I71+I74+I77+I80+I83+I86+I89+I92+I95+I98+I101+I104+I107+I110+I113+I116+I119+I122</f>
        <v>0</v>
      </c>
    </row>
    <row r="11" spans="1:16" ht="12.75" customHeight="1" x14ac:dyDescent="0.2">
      <c r="A11" s="17" t="s">
        <v>47</v>
      </c>
      <c r="B11" s="22" t="s">
        <v>25</v>
      </c>
      <c r="C11" s="22" t="s">
        <v>602</v>
      </c>
      <c r="D11" s="17" t="s">
        <v>49</v>
      </c>
      <c r="E11" s="23" t="s">
        <v>603</v>
      </c>
      <c r="F11" s="24" t="s">
        <v>110</v>
      </c>
      <c r="G11" s="25">
        <v>8.5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6" ht="25.5" customHeight="1" x14ac:dyDescent="0.2">
      <c r="A12" s="26" t="s">
        <v>52</v>
      </c>
      <c r="E12" s="27" t="s">
        <v>604</v>
      </c>
      <c r="H12" s="49"/>
    </row>
    <row r="13" spans="1:16" ht="12.75" customHeight="1" x14ac:dyDescent="0.2">
      <c r="A13" s="30" t="s">
        <v>54</v>
      </c>
      <c r="E13" s="29" t="s">
        <v>605</v>
      </c>
      <c r="H13" s="49"/>
    </row>
    <row r="14" spans="1:16" ht="12.75" customHeight="1" x14ac:dyDescent="0.2">
      <c r="A14" s="17" t="s">
        <v>47</v>
      </c>
      <c r="B14" s="22" t="s">
        <v>27</v>
      </c>
      <c r="C14" s="22" t="s">
        <v>606</v>
      </c>
      <c r="D14" s="17" t="s">
        <v>49</v>
      </c>
      <c r="E14" s="23" t="s">
        <v>607</v>
      </c>
      <c r="F14" s="24" t="s">
        <v>110</v>
      </c>
      <c r="G14" s="25">
        <v>314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6" ht="25.5" customHeight="1" x14ac:dyDescent="0.2">
      <c r="A15" s="26" t="s">
        <v>52</v>
      </c>
      <c r="E15" s="27" t="s">
        <v>608</v>
      </c>
      <c r="H15" s="49"/>
    </row>
    <row r="16" spans="1:16" ht="12.75" customHeight="1" x14ac:dyDescent="0.2">
      <c r="A16" s="30" t="s">
        <v>54</v>
      </c>
      <c r="E16" s="29" t="s">
        <v>609</v>
      </c>
      <c r="H16" s="49"/>
    </row>
    <row r="17" spans="1:16" ht="12.75" customHeight="1" x14ac:dyDescent="0.2">
      <c r="A17" s="17" t="s">
        <v>47</v>
      </c>
      <c r="B17" s="22" t="s">
        <v>26</v>
      </c>
      <c r="C17" s="22" t="s">
        <v>610</v>
      </c>
      <c r="D17" s="17" t="s">
        <v>49</v>
      </c>
      <c r="E17" s="23" t="s">
        <v>611</v>
      </c>
      <c r="F17" s="24" t="s">
        <v>110</v>
      </c>
      <c r="G17" s="25">
        <v>238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6" ht="25.5" customHeight="1" x14ac:dyDescent="0.2">
      <c r="A18" s="26" t="s">
        <v>52</v>
      </c>
      <c r="E18" s="27" t="s">
        <v>612</v>
      </c>
      <c r="H18" s="49"/>
    </row>
    <row r="19" spans="1:16" ht="12.75" customHeight="1" x14ac:dyDescent="0.2">
      <c r="A19" s="30" t="s">
        <v>54</v>
      </c>
      <c r="E19" s="29" t="s">
        <v>613</v>
      </c>
      <c r="H19" s="49"/>
    </row>
    <row r="20" spans="1:16" ht="12.75" customHeight="1" x14ac:dyDescent="0.2">
      <c r="A20" s="17" t="s">
        <v>47</v>
      </c>
      <c r="B20" s="22" t="s">
        <v>35</v>
      </c>
      <c r="C20" s="22" t="s">
        <v>614</v>
      </c>
      <c r="D20" s="17" t="s">
        <v>49</v>
      </c>
      <c r="E20" s="23" t="s">
        <v>615</v>
      </c>
      <c r="F20" s="24" t="s">
        <v>110</v>
      </c>
      <c r="G20" s="25">
        <v>8.5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6" ht="25.5" customHeight="1" x14ac:dyDescent="0.2">
      <c r="A21" s="26" t="s">
        <v>52</v>
      </c>
      <c r="E21" s="27" t="s">
        <v>604</v>
      </c>
      <c r="H21" s="49"/>
    </row>
    <row r="22" spans="1:16" ht="12.75" customHeight="1" x14ac:dyDescent="0.2">
      <c r="A22" s="30" t="s">
        <v>54</v>
      </c>
      <c r="E22" s="29" t="s">
        <v>605</v>
      </c>
      <c r="H22" s="49"/>
    </row>
    <row r="23" spans="1:16" ht="12.75" customHeight="1" x14ac:dyDescent="0.2">
      <c r="A23" s="17" t="s">
        <v>47</v>
      </c>
      <c r="B23" s="22" t="s">
        <v>37</v>
      </c>
      <c r="C23" s="22" t="s">
        <v>168</v>
      </c>
      <c r="D23" s="17" t="s">
        <v>49</v>
      </c>
      <c r="E23" s="23" t="s">
        <v>169</v>
      </c>
      <c r="F23" s="24" t="s">
        <v>110</v>
      </c>
      <c r="G23" s="25">
        <v>13.2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6" ht="25.5" customHeight="1" x14ac:dyDescent="0.2">
      <c r="A24" s="26" t="s">
        <v>52</v>
      </c>
      <c r="E24" s="27" t="s">
        <v>604</v>
      </c>
      <c r="H24" s="49"/>
    </row>
    <row r="25" spans="1:16" ht="12.75" customHeight="1" x14ac:dyDescent="0.2">
      <c r="A25" s="30" t="s">
        <v>54</v>
      </c>
      <c r="E25" s="29" t="s">
        <v>616</v>
      </c>
      <c r="H25" s="49"/>
    </row>
    <row r="26" spans="1:16" ht="12.75" customHeight="1" x14ac:dyDescent="0.2">
      <c r="A26" s="17" t="s">
        <v>47</v>
      </c>
      <c r="B26" s="22" t="s">
        <v>39</v>
      </c>
      <c r="C26" s="22" t="s">
        <v>172</v>
      </c>
      <c r="D26" s="17" t="s">
        <v>49</v>
      </c>
      <c r="E26" s="23" t="s">
        <v>173</v>
      </c>
      <c r="F26" s="24" t="s">
        <v>174</v>
      </c>
      <c r="G26" s="25">
        <v>30</v>
      </c>
      <c r="H26" s="48"/>
      <c r="I26" s="25">
        <f>ROUND(ROUND(H26,1)*ROUND(G26,1),1)</f>
        <v>0</v>
      </c>
      <c r="O26">
        <f>(I26*21)/100</f>
        <v>0</v>
      </c>
      <c r="P26" t="s">
        <v>27</v>
      </c>
    </row>
    <row r="27" spans="1:16" ht="12.75" customHeight="1" x14ac:dyDescent="0.2">
      <c r="A27" s="26" t="s">
        <v>52</v>
      </c>
      <c r="E27" s="27" t="s">
        <v>175</v>
      </c>
      <c r="H27" s="49"/>
    </row>
    <row r="28" spans="1:16" ht="12.75" customHeight="1" x14ac:dyDescent="0.2">
      <c r="A28" s="30" t="s">
        <v>54</v>
      </c>
      <c r="E28" s="29" t="s">
        <v>49</v>
      </c>
      <c r="H28" s="49"/>
    </row>
    <row r="29" spans="1:16" ht="12.75" customHeight="1" x14ac:dyDescent="0.2">
      <c r="A29" s="17" t="s">
        <v>47</v>
      </c>
      <c r="B29" s="22" t="s">
        <v>66</v>
      </c>
      <c r="C29" s="22" t="s">
        <v>177</v>
      </c>
      <c r="D29" s="17" t="s">
        <v>49</v>
      </c>
      <c r="E29" s="23" t="s">
        <v>178</v>
      </c>
      <c r="F29" s="24" t="s">
        <v>179</v>
      </c>
      <c r="G29" s="25">
        <v>30</v>
      </c>
      <c r="H29" s="48"/>
      <c r="I29" s="25">
        <f>ROUND(ROUND(H29,1)*ROUND(G29,1),1)</f>
        <v>0</v>
      </c>
      <c r="O29">
        <f>(I29*21)/100</f>
        <v>0</v>
      </c>
      <c r="P29" t="s">
        <v>27</v>
      </c>
    </row>
    <row r="30" spans="1:16" ht="12.75" customHeight="1" x14ac:dyDescent="0.2">
      <c r="A30" s="26" t="s">
        <v>52</v>
      </c>
      <c r="E30" s="27" t="s">
        <v>175</v>
      </c>
      <c r="H30" s="49"/>
    </row>
    <row r="31" spans="1:16" ht="12.75" customHeight="1" x14ac:dyDescent="0.2">
      <c r="A31" s="30" t="s">
        <v>54</v>
      </c>
      <c r="E31" s="29" t="s">
        <v>49</v>
      </c>
      <c r="H31" s="49"/>
    </row>
    <row r="32" spans="1:16" ht="12.75" customHeight="1" x14ac:dyDescent="0.2">
      <c r="A32" s="17" t="s">
        <v>47</v>
      </c>
      <c r="B32" s="22" t="s">
        <v>69</v>
      </c>
      <c r="C32" s="22" t="s">
        <v>181</v>
      </c>
      <c r="D32" s="17" t="s">
        <v>49</v>
      </c>
      <c r="E32" s="23" t="s">
        <v>182</v>
      </c>
      <c r="F32" s="24" t="s">
        <v>183</v>
      </c>
      <c r="G32" s="25">
        <v>3.3</v>
      </c>
      <c r="H32" s="48"/>
      <c r="I32" s="25">
        <f>ROUND(ROUND(H32,1)*ROUND(G32,1),1)</f>
        <v>0</v>
      </c>
      <c r="O32">
        <f>(I32*21)/100</f>
        <v>0</v>
      </c>
      <c r="P32" t="s">
        <v>27</v>
      </c>
    </row>
    <row r="33" spans="1:16" ht="25.5" customHeight="1" x14ac:dyDescent="0.2">
      <c r="A33" s="26" t="s">
        <v>52</v>
      </c>
      <c r="E33" s="27" t="s">
        <v>617</v>
      </c>
      <c r="H33" s="49"/>
    </row>
    <row r="34" spans="1:16" ht="12.75" customHeight="1" x14ac:dyDescent="0.2">
      <c r="A34" s="30" t="s">
        <v>54</v>
      </c>
      <c r="E34" s="29" t="s">
        <v>618</v>
      </c>
      <c r="H34" s="49"/>
    </row>
    <row r="35" spans="1:16" ht="12.75" customHeight="1" x14ac:dyDescent="0.2">
      <c r="A35" s="17" t="s">
        <v>47</v>
      </c>
      <c r="B35" s="22" t="s">
        <v>42</v>
      </c>
      <c r="C35" s="22" t="s">
        <v>187</v>
      </c>
      <c r="D35" s="17" t="s">
        <v>49</v>
      </c>
      <c r="E35" s="23" t="s">
        <v>188</v>
      </c>
      <c r="F35" s="24" t="s">
        <v>189</v>
      </c>
      <c r="G35" s="25">
        <v>53.8</v>
      </c>
      <c r="H35" s="48"/>
      <c r="I35" s="25">
        <f>ROUND(ROUND(H35,1)*ROUND(G35,1),1)</f>
        <v>0</v>
      </c>
      <c r="O35">
        <f>(I35*21)/100</f>
        <v>0</v>
      </c>
      <c r="P35" t="s">
        <v>27</v>
      </c>
    </row>
    <row r="36" spans="1:16" ht="12.75" customHeight="1" x14ac:dyDescent="0.2">
      <c r="A36" s="26" t="s">
        <v>52</v>
      </c>
      <c r="E36" s="27" t="s">
        <v>190</v>
      </c>
      <c r="H36" s="49"/>
    </row>
    <row r="37" spans="1:16" ht="12.75" customHeight="1" x14ac:dyDescent="0.2">
      <c r="A37" s="30" t="s">
        <v>54</v>
      </c>
      <c r="E37" s="29" t="s">
        <v>49</v>
      </c>
      <c r="H37" s="49"/>
    </row>
    <row r="38" spans="1:16" ht="12.75" customHeight="1" x14ac:dyDescent="0.2">
      <c r="A38" s="17" t="s">
        <v>47</v>
      </c>
      <c r="B38" s="22" t="s">
        <v>44</v>
      </c>
      <c r="C38" s="22" t="s">
        <v>619</v>
      </c>
      <c r="D38" s="17" t="s">
        <v>49</v>
      </c>
      <c r="E38" s="23" t="s">
        <v>620</v>
      </c>
      <c r="F38" s="24" t="s">
        <v>189</v>
      </c>
      <c r="G38" s="25">
        <v>156</v>
      </c>
      <c r="H38" s="48"/>
      <c r="I38" s="25">
        <f>ROUND(ROUND(H38,1)*ROUND(G38,1),1)</f>
        <v>0</v>
      </c>
      <c r="O38">
        <f>(I38*21)/100</f>
        <v>0</v>
      </c>
      <c r="P38" t="s">
        <v>27</v>
      </c>
    </row>
    <row r="39" spans="1:16" ht="25.5" customHeight="1" x14ac:dyDescent="0.2">
      <c r="A39" s="26" t="s">
        <v>52</v>
      </c>
      <c r="E39" s="27" t="s">
        <v>207</v>
      </c>
      <c r="H39" s="49"/>
    </row>
    <row r="40" spans="1:16" ht="12.75" customHeight="1" x14ac:dyDescent="0.2">
      <c r="A40" s="30" t="s">
        <v>54</v>
      </c>
      <c r="E40" s="29" t="s">
        <v>49</v>
      </c>
      <c r="H40" s="49"/>
    </row>
    <row r="41" spans="1:16" ht="12.75" customHeight="1" x14ac:dyDescent="0.2">
      <c r="A41" s="17" t="s">
        <v>47</v>
      </c>
      <c r="B41" s="22" t="s">
        <v>76</v>
      </c>
      <c r="C41" s="22" t="s">
        <v>210</v>
      </c>
      <c r="D41" s="17" t="s">
        <v>49</v>
      </c>
      <c r="E41" s="23" t="s">
        <v>211</v>
      </c>
      <c r="F41" s="24" t="s">
        <v>189</v>
      </c>
      <c r="G41" s="25">
        <v>156</v>
      </c>
      <c r="H41" s="48"/>
      <c r="I41" s="25">
        <f>ROUND(ROUND(H41,1)*ROUND(G41,1),1)</f>
        <v>0</v>
      </c>
      <c r="O41">
        <f>(I41*21)/100</f>
        <v>0</v>
      </c>
      <c r="P41" t="s">
        <v>27</v>
      </c>
    </row>
    <row r="42" spans="1:16" ht="12.75" customHeight="1" x14ac:dyDescent="0.2">
      <c r="A42" s="26" t="s">
        <v>52</v>
      </c>
      <c r="E42" s="27" t="s">
        <v>190</v>
      </c>
      <c r="H42" s="49"/>
    </row>
    <row r="43" spans="1:16" ht="12.75" customHeight="1" x14ac:dyDescent="0.2">
      <c r="A43" s="30" t="s">
        <v>54</v>
      </c>
      <c r="E43" s="29" t="s">
        <v>49</v>
      </c>
      <c r="H43" s="49"/>
    </row>
    <row r="44" spans="1:16" ht="12.75" customHeight="1" x14ac:dyDescent="0.2">
      <c r="A44" s="17" t="s">
        <v>47</v>
      </c>
      <c r="B44" s="22" t="s">
        <v>79</v>
      </c>
      <c r="C44" s="22" t="s">
        <v>214</v>
      </c>
      <c r="D44" s="17" t="s">
        <v>49</v>
      </c>
      <c r="E44" s="23" t="s">
        <v>215</v>
      </c>
      <c r="F44" s="24" t="s">
        <v>189</v>
      </c>
      <c r="G44" s="25">
        <v>230</v>
      </c>
      <c r="H44" s="48"/>
      <c r="I44" s="25">
        <f>ROUND(ROUND(H44,1)*ROUND(G44,1),1)</f>
        <v>0</v>
      </c>
      <c r="O44">
        <f>(I44*21)/100</f>
        <v>0</v>
      </c>
      <c r="P44" t="s">
        <v>27</v>
      </c>
    </row>
    <row r="45" spans="1:16" ht="25.5" customHeight="1" x14ac:dyDescent="0.2">
      <c r="A45" s="26" t="s">
        <v>52</v>
      </c>
      <c r="E45" s="27" t="s">
        <v>207</v>
      </c>
      <c r="H45" s="49"/>
    </row>
    <row r="46" spans="1:16" ht="12.75" customHeight="1" x14ac:dyDescent="0.2">
      <c r="A46" s="30" t="s">
        <v>54</v>
      </c>
      <c r="E46" s="29" t="s">
        <v>49</v>
      </c>
      <c r="H46" s="49"/>
    </row>
    <row r="47" spans="1:16" ht="12.75" customHeight="1" x14ac:dyDescent="0.2">
      <c r="A47" s="17" t="s">
        <v>47</v>
      </c>
      <c r="B47" s="22" t="s">
        <v>82</v>
      </c>
      <c r="C47" s="22" t="s">
        <v>218</v>
      </c>
      <c r="D47" s="17" t="s">
        <v>49</v>
      </c>
      <c r="E47" s="23" t="s">
        <v>219</v>
      </c>
      <c r="F47" s="24" t="s">
        <v>189</v>
      </c>
      <c r="G47" s="25">
        <v>230</v>
      </c>
      <c r="H47" s="48"/>
      <c r="I47" s="25">
        <f>ROUND(ROUND(H47,1)*ROUND(G47,1),1)</f>
        <v>0</v>
      </c>
      <c r="O47">
        <f>(I47*21)/100</f>
        <v>0</v>
      </c>
      <c r="P47" t="s">
        <v>27</v>
      </c>
    </row>
    <row r="48" spans="1:16" ht="12.75" customHeight="1" x14ac:dyDescent="0.2">
      <c r="A48" s="26" t="s">
        <v>52</v>
      </c>
      <c r="E48" s="27" t="s">
        <v>190</v>
      </c>
      <c r="H48" s="49"/>
    </row>
    <row r="49" spans="1:16" ht="12.75" customHeight="1" x14ac:dyDescent="0.2">
      <c r="A49" s="30" t="s">
        <v>54</v>
      </c>
      <c r="E49" s="29" t="s">
        <v>49</v>
      </c>
      <c r="H49" s="49"/>
    </row>
    <row r="50" spans="1:16" ht="12.75" customHeight="1" x14ac:dyDescent="0.2">
      <c r="A50" s="17" t="s">
        <v>47</v>
      </c>
      <c r="B50" s="22" t="s">
        <v>85</v>
      </c>
      <c r="C50" s="22" t="s">
        <v>221</v>
      </c>
      <c r="D50" s="17" t="s">
        <v>49</v>
      </c>
      <c r="E50" s="23" t="s">
        <v>222</v>
      </c>
      <c r="F50" s="24" t="s">
        <v>189</v>
      </c>
      <c r="G50" s="25">
        <v>29.7</v>
      </c>
      <c r="H50" s="48"/>
      <c r="I50" s="25">
        <f>ROUND(ROUND(H50,1)*ROUND(G50,1),1)</f>
        <v>0</v>
      </c>
      <c r="O50">
        <f>(I50*21)/100</f>
        <v>0</v>
      </c>
      <c r="P50" t="s">
        <v>27</v>
      </c>
    </row>
    <row r="51" spans="1:16" ht="25.5" customHeight="1" x14ac:dyDescent="0.2">
      <c r="A51" s="26" t="s">
        <v>52</v>
      </c>
      <c r="E51" s="27" t="s">
        <v>223</v>
      </c>
      <c r="H51" s="49"/>
    </row>
    <row r="52" spans="1:16" ht="12.75" customHeight="1" x14ac:dyDescent="0.2">
      <c r="A52" s="30" t="s">
        <v>54</v>
      </c>
      <c r="E52" s="29" t="s">
        <v>49</v>
      </c>
      <c r="H52" s="49"/>
    </row>
    <row r="53" spans="1:16" ht="12.75" customHeight="1" x14ac:dyDescent="0.2">
      <c r="A53" s="17" t="s">
        <v>47</v>
      </c>
      <c r="B53" s="22" t="s">
        <v>88</v>
      </c>
      <c r="C53" s="22" t="s">
        <v>225</v>
      </c>
      <c r="D53" s="17" t="s">
        <v>18</v>
      </c>
      <c r="E53" s="23" t="s">
        <v>226</v>
      </c>
      <c r="F53" s="24" t="s">
        <v>189</v>
      </c>
      <c r="G53" s="25">
        <v>259.10000000000002</v>
      </c>
      <c r="H53" s="48"/>
      <c r="I53" s="25">
        <f>ROUND(ROUND(H53,1)*ROUND(G53,1),1)</f>
        <v>0</v>
      </c>
      <c r="O53">
        <f>(I53*21)/100</f>
        <v>0</v>
      </c>
      <c r="P53" t="s">
        <v>27</v>
      </c>
    </row>
    <row r="54" spans="1:16" ht="25.5" customHeight="1" x14ac:dyDescent="0.2">
      <c r="A54" s="26" t="s">
        <v>52</v>
      </c>
      <c r="E54" s="27" t="s">
        <v>223</v>
      </c>
      <c r="H54" s="49"/>
    </row>
    <row r="55" spans="1:16" ht="12.75" customHeight="1" x14ac:dyDescent="0.2">
      <c r="A55" s="30" t="s">
        <v>54</v>
      </c>
      <c r="E55" s="29" t="s">
        <v>49</v>
      </c>
      <c r="H55" s="49"/>
    </row>
    <row r="56" spans="1:16" ht="12.75" customHeight="1" x14ac:dyDescent="0.2">
      <c r="A56" s="17" t="s">
        <v>47</v>
      </c>
      <c r="B56" s="22" t="s">
        <v>91</v>
      </c>
      <c r="C56" s="22" t="s">
        <v>225</v>
      </c>
      <c r="D56" s="17" t="s">
        <v>228</v>
      </c>
      <c r="E56" s="23" t="s">
        <v>226</v>
      </c>
      <c r="F56" s="24" t="s">
        <v>189</v>
      </c>
      <c r="G56" s="25">
        <v>7</v>
      </c>
      <c r="H56" s="48"/>
      <c r="I56" s="25">
        <f>ROUND(ROUND(H56,1)*ROUND(G56,1),1)</f>
        <v>0</v>
      </c>
      <c r="O56">
        <f>(I56*21)/100</f>
        <v>0</v>
      </c>
      <c r="P56" t="s">
        <v>27</v>
      </c>
    </row>
    <row r="57" spans="1:16" ht="25.5" customHeight="1" x14ac:dyDescent="0.2">
      <c r="A57" s="26" t="s">
        <v>52</v>
      </c>
      <c r="E57" s="27" t="s">
        <v>229</v>
      </c>
      <c r="H57" s="49"/>
    </row>
    <row r="58" spans="1:16" ht="12.75" customHeight="1" x14ac:dyDescent="0.2">
      <c r="A58" s="30" t="s">
        <v>54</v>
      </c>
      <c r="E58" s="29" t="s">
        <v>621</v>
      </c>
      <c r="H58" s="49"/>
    </row>
    <row r="59" spans="1:16" ht="12.75" customHeight="1" x14ac:dyDescent="0.2">
      <c r="A59" s="17" t="s">
        <v>47</v>
      </c>
      <c r="B59" s="22" t="s">
        <v>94</v>
      </c>
      <c r="C59" s="22" t="s">
        <v>232</v>
      </c>
      <c r="D59" s="17" t="s">
        <v>49</v>
      </c>
      <c r="E59" s="23" t="s">
        <v>233</v>
      </c>
      <c r="F59" s="24" t="s">
        <v>110</v>
      </c>
      <c r="G59" s="25">
        <v>1231.0999999999999</v>
      </c>
      <c r="H59" s="48"/>
      <c r="I59" s="25">
        <f>ROUND(ROUND(H59,1)*ROUND(G59,1),1)</f>
        <v>0</v>
      </c>
      <c r="O59">
        <f>(I59*21)/100</f>
        <v>0</v>
      </c>
      <c r="P59" t="s">
        <v>27</v>
      </c>
    </row>
    <row r="60" spans="1:16" ht="25.5" customHeight="1" x14ac:dyDescent="0.2">
      <c r="A60" s="26" t="s">
        <v>52</v>
      </c>
      <c r="E60" s="27" t="s">
        <v>622</v>
      </c>
      <c r="H60" s="49"/>
    </row>
    <row r="61" spans="1:16" ht="12.75" customHeight="1" x14ac:dyDescent="0.2">
      <c r="A61" s="30" t="s">
        <v>54</v>
      </c>
      <c r="E61" s="29" t="s">
        <v>49</v>
      </c>
      <c r="H61" s="49"/>
    </row>
    <row r="62" spans="1:16" ht="12.75" customHeight="1" x14ac:dyDescent="0.2">
      <c r="A62" s="17" t="s">
        <v>47</v>
      </c>
      <c r="B62" s="22" t="s">
        <v>97</v>
      </c>
      <c r="C62" s="22" t="s">
        <v>236</v>
      </c>
      <c r="D62" s="17" t="s">
        <v>49</v>
      </c>
      <c r="E62" s="23" t="s">
        <v>237</v>
      </c>
      <c r="F62" s="24" t="s">
        <v>110</v>
      </c>
      <c r="G62" s="25">
        <v>1231.0999999999999</v>
      </c>
      <c r="H62" s="48"/>
      <c r="I62" s="25">
        <f>ROUND(ROUND(H62,1)*ROUND(G62,1),1)</f>
        <v>0</v>
      </c>
      <c r="O62">
        <f>(I62*21)/100</f>
        <v>0</v>
      </c>
      <c r="P62" t="s">
        <v>27</v>
      </c>
    </row>
    <row r="63" spans="1:16" ht="25.5" customHeight="1" x14ac:dyDescent="0.2">
      <c r="A63" s="26" t="s">
        <v>52</v>
      </c>
      <c r="E63" s="27" t="s">
        <v>622</v>
      </c>
      <c r="H63" s="49"/>
    </row>
    <row r="64" spans="1:16" ht="12.75" customHeight="1" x14ac:dyDescent="0.2">
      <c r="A64" s="30" t="s">
        <v>54</v>
      </c>
      <c r="E64" s="29" t="s">
        <v>49</v>
      </c>
      <c r="H64" s="49"/>
    </row>
    <row r="65" spans="1:16" ht="12.75" customHeight="1" x14ac:dyDescent="0.2">
      <c r="A65" s="17" t="s">
        <v>47</v>
      </c>
      <c r="B65" s="22" t="s">
        <v>100</v>
      </c>
      <c r="C65" s="22" t="s">
        <v>623</v>
      </c>
      <c r="D65" s="17" t="s">
        <v>49</v>
      </c>
      <c r="E65" s="23" t="s">
        <v>624</v>
      </c>
      <c r="F65" s="24" t="s">
        <v>189</v>
      </c>
      <c r="G65" s="25">
        <v>386</v>
      </c>
      <c r="H65" s="48"/>
      <c r="I65" s="25">
        <f>ROUND(ROUND(H65,1)*ROUND(G65,1),1)</f>
        <v>0</v>
      </c>
      <c r="O65">
        <f>(I65*21)/100</f>
        <v>0</v>
      </c>
      <c r="P65" t="s">
        <v>27</v>
      </c>
    </row>
    <row r="66" spans="1:16" ht="25.5" customHeight="1" x14ac:dyDescent="0.2">
      <c r="A66" s="26" t="s">
        <v>52</v>
      </c>
      <c r="E66" s="27" t="s">
        <v>625</v>
      </c>
      <c r="H66" s="49"/>
    </row>
    <row r="67" spans="1:16" ht="12.75" customHeight="1" x14ac:dyDescent="0.2">
      <c r="A67" s="30" t="s">
        <v>54</v>
      </c>
      <c r="E67" s="29" t="s">
        <v>626</v>
      </c>
      <c r="H67" s="49"/>
    </row>
    <row r="68" spans="1:16" ht="12.75" customHeight="1" x14ac:dyDescent="0.2">
      <c r="A68" s="17" t="s">
        <v>47</v>
      </c>
      <c r="B68" s="22" t="s">
        <v>167</v>
      </c>
      <c r="C68" s="22" t="s">
        <v>244</v>
      </c>
      <c r="D68" s="17" t="s">
        <v>49</v>
      </c>
      <c r="E68" s="23" t="s">
        <v>245</v>
      </c>
      <c r="F68" s="24" t="s">
        <v>189</v>
      </c>
      <c r="G68" s="25">
        <v>295.8</v>
      </c>
      <c r="H68" s="48"/>
      <c r="I68" s="25">
        <f>ROUND(ROUND(H68,1)*ROUND(G68,1),1)</f>
        <v>0</v>
      </c>
      <c r="O68">
        <f>(I68*21)/100</f>
        <v>0</v>
      </c>
      <c r="P68" t="s">
        <v>27</v>
      </c>
    </row>
    <row r="69" spans="1:16" ht="25.5" customHeight="1" x14ac:dyDescent="0.2">
      <c r="A69" s="26" t="s">
        <v>52</v>
      </c>
      <c r="E69" s="27" t="s">
        <v>625</v>
      </c>
      <c r="H69" s="49"/>
    </row>
    <row r="70" spans="1:16" ht="12.75" customHeight="1" x14ac:dyDescent="0.2">
      <c r="A70" s="30" t="s">
        <v>54</v>
      </c>
      <c r="E70" s="29" t="s">
        <v>627</v>
      </c>
      <c r="H70" s="49"/>
    </row>
    <row r="71" spans="1:16" ht="12.75" customHeight="1" x14ac:dyDescent="0.2">
      <c r="A71" s="17" t="s">
        <v>47</v>
      </c>
      <c r="B71" s="22" t="s">
        <v>171</v>
      </c>
      <c r="C71" s="22" t="s">
        <v>249</v>
      </c>
      <c r="D71" s="17" t="s">
        <v>49</v>
      </c>
      <c r="E71" s="23" t="s">
        <v>250</v>
      </c>
      <c r="F71" s="24" t="s">
        <v>189</v>
      </c>
      <c r="G71" s="25">
        <v>386</v>
      </c>
      <c r="H71" s="48"/>
      <c r="I71" s="25">
        <f>ROUND(ROUND(H71,1)*ROUND(G71,1),1)</f>
        <v>0</v>
      </c>
      <c r="O71">
        <f>(I71*21)/100</f>
        <v>0</v>
      </c>
      <c r="P71" t="s">
        <v>27</v>
      </c>
    </row>
    <row r="72" spans="1:16" ht="25.5" customHeight="1" x14ac:dyDescent="0.2">
      <c r="A72" s="26" t="s">
        <v>52</v>
      </c>
      <c r="E72" s="27" t="s">
        <v>251</v>
      </c>
      <c r="H72" s="49"/>
    </row>
    <row r="73" spans="1:16" ht="12.75" customHeight="1" x14ac:dyDescent="0.2">
      <c r="A73" s="30" t="s">
        <v>54</v>
      </c>
      <c r="E73" s="29" t="s">
        <v>626</v>
      </c>
      <c r="H73" s="49"/>
    </row>
    <row r="74" spans="1:16" ht="12.75" customHeight="1" x14ac:dyDescent="0.2">
      <c r="A74" s="17" t="s">
        <v>47</v>
      </c>
      <c r="B74" s="22" t="s">
        <v>176</v>
      </c>
      <c r="C74" s="22" t="s">
        <v>628</v>
      </c>
      <c r="D74" s="17" t="s">
        <v>49</v>
      </c>
      <c r="E74" s="23" t="s">
        <v>629</v>
      </c>
      <c r="F74" s="24" t="s">
        <v>189</v>
      </c>
      <c r="G74" s="25">
        <v>95.2</v>
      </c>
      <c r="H74" s="48"/>
      <c r="I74" s="25">
        <f>ROUND(ROUND(H74,1)*ROUND(G74,1),1)</f>
        <v>0</v>
      </c>
      <c r="O74">
        <f>(I74*21)/100</f>
        <v>0</v>
      </c>
      <c r="P74" t="s">
        <v>27</v>
      </c>
    </row>
    <row r="75" spans="1:16" ht="25.5" customHeight="1" x14ac:dyDescent="0.2">
      <c r="A75" s="26" t="s">
        <v>52</v>
      </c>
      <c r="E75" s="27" t="s">
        <v>251</v>
      </c>
      <c r="H75" s="49"/>
    </row>
    <row r="76" spans="1:16" ht="12.75" customHeight="1" x14ac:dyDescent="0.2">
      <c r="A76" s="30" t="s">
        <v>54</v>
      </c>
      <c r="E76" s="29" t="s">
        <v>630</v>
      </c>
      <c r="H76" s="49"/>
    </row>
    <row r="77" spans="1:16" ht="12.75" customHeight="1" x14ac:dyDescent="0.2">
      <c r="A77" s="17" t="s">
        <v>47</v>
      </c>
      <c r="B77" s="22" t="s">
        <v>180</v>
      </c>
      <c r="C77" s="22" t="s">
        <v>254</v>
      </c>
      <c r="D77" s="17" t="s">
        <v>49</v>
      </c>
      <c r="E77" s="23" t="s">
        <v>255</v>
      </c>
      <c r="F77" s="24" t="s">
        <v>189</v>
      </c>
      <c r="G77" s="25">
        <v>200.6</v>
      </c>
      <c r="H77" s="48"/>
      <c r="I77" s="25">
        <f>ROUND(ROUND(H77,1)*ROUND(G77,1),1)</f>
        <v>0</v>
      </c>
      <c r="O77">
        <f>(I77*21)/100</f>
        <v>0</v>
      </c>
      <c r="P77" t="s">
        <v>27</v>
      </c>
    </row>
    <row r="78" spans="1:16" ht="25.5" customHeight="1" x14ac:dyDescent="0.2">
      <c r="A78" s="26" t="s">
        <v>52</v>
      </c>
      <c r="E78" s="27" t="s">
        <v>258</v>
      </c>
      <c r="H78" s="49"/>
    </row>
    <row r="79" spans="1:16" ht="12.75" customHeight="1" x14ac:dyDescent="0.2">
      <c r="A79" s="30" t="s">
        <v>54</v>
      </c>
      <c r="E79" s="29" t="s">
        <v>631</v>
      </c>
      <c r="H79" s="49"/>
    </row>
    <row r="80" spans="1:16" ht="12.75" customHeight="1" x14ac:dyDescent="0.2">
      <c r="A80" s="17" t="s">
        <v>47</v>
      </c>
      <c r="B80" s="22" t="s">
        <v>186</v>
      </c>
      <c r="C80" s="22" t="s">
        <v>265</v>
      </c>
      <c r="D80" s="17" t="s">
        <v>18</v>
      </c>
      <c r="E80" s="23" t="s">
        <v>266</v>
      </c>
      <c r="F80" s="24" t="s">
        <v>189</v>
      </c>
      <c r="G80" s="25">
        <v>745.8</v>
      </c>
      <c r="H80" s="48"/>
      <c r="I80" s="25">
        <f>ROUND(ROUND(H80,1)*ROUND(G80,1),1)</f>
        <v>0</v>
      </c>
      <c r="O80">
        <f>(I80*21)/100</f>
        <v>0</v>
      </c>
      <c r="P80" t="s">
        <v>27</v>
      </c>
    </row>
    <row r="81" spans="1:16" ht="25.5" customHeight="1" x14ac:dyDescent="0.2">
      <c r="A81" s="26" t="s">
        <v>52</v>
      </c>
      <c r="E81" s="27" t="s">
        <v>267</v>
      </c>
      <c r="H81" s="49"/>
    </row>
    <row r="82" spans="1:16" ht="12.75" customHeight="1" x14ac:dyDescent="0.2">
      <c r="A82" s="30" t="s">
        <v>54</v>
      </c>
      <c r="E82" s="29" t="s">
        <v>632</v>
      </c>
      <c r="H82" s="49"/>
    </row>
    <row r="83" spans="1:16" ht="12.75" customHeight="1" x14ac:dyDescent="0.2">
      <c r="A83" s="17" t="s">
        <v>47</v>
      </c>
      <c r="B83" s="22" t="s">
        <v>191</v>
      </c>
      <c r="C83" s="22" t="s">
        <v>265</v>
      </c>
      <c r="D83" s="17" t="s">
        <v>228</v>
      </c>
      <c r="E83" s="23" t="s">
        <v>266</v>
      </c>
      <c r="F83" s="24" t="s">
        <v>189</v>
      </c>
      <c r="G83" s="25">
        <v>271.60000000000002</v>
      </c>
      <c r="H83" s="48"/>
      <c r="I83" s="25">
        <f>ROUND(ROUND(H83,1)*ROUND(G83,1),1)</f>
        <v>0</v>
      </c>
      <c r="O83">
        <f>(I83*21)/100</f>
        <v>0</v>
      </c>
      <c r="P83" t="s">
        <v>27</v>
      </c>
    </row>
    <row r="84" spans="1:16" ht="25.5" customHeight="1" x14ac:dyDescent="0.2">
      <c r="A84" s="26" t="s">
        <v>52</v>
      </c>
      <c r="E84" s="27" t="s">
        <v>270</v>
      </c>
      <c r="H84" s="49"/>
    </row>
    <row r="85" spans="1:16" ht="12.75" customHeight="1" x14ac:dyDescent="0.2">
      <c r="A85" s="30" t="s">
        <v>54</v>
      </c>
      <c r="E85" s="29" t="s">
        <v>633</v>
      </c>
      <c r="H85" s="49"/>
    </row>
    <row r="86" spans="1:16" ht="12.75" customHeight="1" x14ac:dyDescent="0.2">
      <c r="A86" s="17" t="s">
        <v>47</v>
      </c>
      <c r="B86" s="22" t="s">
        <v>196</v>
      </c>
      <c r="C86" s="22" t="s">
        <v>273</v>
      </c>
      <c r="D86" s="17" t="s">
        <v>49</v>
      </c>
      <c r="E86" s="23" t="s">
        <v>274</v>
      </c>
      <c r="F86" s="24" t="s">
        <v>275</v>
      </c>
      <c r="G86" s="25">
        <v>521.6</v>
      </c>
      <c r="H86" s="48"/>
      <c r="I86" s="25">
        <f>ROUND(ROUND(H86,1)*ROUND(G86,1),1)</f>
        <v>0</v>
      </c>
      <c r="O86">
        <f>(I86*21)/100</f>
        <v>0</v>
      </c>
      <c r="P86" t="s">
        <v>27</v>
      </c>
    </row>
    <row r="87" spans="1:16" ht="12.75" customHeight="1" x14ac:dyDescent="0.2">
      <c r="A87" s="26" t="s">
        <v>52</v>
      </c>
      <c r="E87" s="27" t="s">
        <v>276</v>
      </c>
      <c r="H87" s="49"/>
    </row>
    <row r="88" spans="1:16" ht="12.75" customHeight="1" x14ac:dyDescent="0.2">
      <c r="A88" s="30" t="s">
        <v>54</v>
      </c>
      <c r="E88" s="29" t="s">
        <v>634</v>
      </c>
      <c r="H88" s="49"/>
    </row>
    <row r="89" spans="1:16" ht="12.75" customHeight="1" x14ac:dyDescent="0.2">
      <c r="A89" s="17" t="s">
        <v>47</v>
      </c>
      <c r="B89" s="22" t="s">
        <v>200</v>
      </c>
      <c r="C89" s="22" t="s">
        <v>279</v>
      </c>
      <c r="D89" s="17" t="s">
        <v>49</v>
      </c>
      <c r="E89" s="23" t="s">
        <v>280</v>
      </c>
      <c r="F89" s="24" t="s">
        <v>189</v>
      </c>
      <c r="G89" s="25">
        <v>429.3</v>
      </c>
      <c r="H89" s="48"/>
      <c r="I89" s="25">
        <f>ROUND(ROUND(H89,1)*ROUND(G89,1),1)</f>
        <v>0</v>
      </c>
      <c r="O89">
        <f>(I89*21)/100</f>
        <v>0</v>
      </c>
      <c r="P89" t="s">
        <v>27</v>
      </c>
    </row>
    <row r="90" spans="1:16" ht="25.5" customHeight="1" x14ac:dyDescent="0.2">
      <c r="A90" s="26" t="s">
        <v>52</v>
      </c>
      <c r="E90" s="27" t="s">
        <v>281</v>
      </c>
      <c r="H90" s="49"/>
    </row>
    <row r="91" spans="1:16" ht="12.75" customHeight="1" x14ac:dyDescent="0.2">
      <c r="A91" s="30" t="s">
        <v>54</v>
      </c>
      <c r="E91" s="29" t="s">
        <v>49</v>
      </c>
      <c r="H91" s="49"/>
    </row>
    <row r="92" spans="1:16" ht="12.75" customHeight="1" x14ac:dyDescent="0.2">
      <c r="A92" s="17" t="s">
        <v>47</v>
      </c>
      <c r="B92" s="22" t="s">
        <v>204</v>
      </c>
      <c r="C92" s="22" t="s">
        <v>284</v>
      </c>
      <c r="D92" s="17" t="s">
        <v>49</v>
      </c>
      <c r="E92" s="23" t="s">
        <v>285</v>
      </c>
      <c r="F92" s="24" t="s">
        <v>189</v>
      </c>
      <c r="G92" s="25">
        <v>51.4</v>
      </c>
      <c r="H92" s="48"/>
      <c r="I92" s="25">
        <f>ROUND(ROUND(H92,1)*ROUND(G92,1),1)</f>
        <v>0</v>
      </c>
      <c r="O92">
        <f>(I92*21)/100</f>
        <v>0</v>
      </c>
      <c r="P92" t="s">
        <v>27</v>
      </c>
    </row>
    <row r="93" spans="1:16" ht="25.5" customHeight="1" x14ac:dyDescent="0.2">
      <c r="A93" s="26" t="s">
        <v>52</v>
      </c>
      <c r="E93" s="27" t="s">
        <v>286</v>
      </c>
      <c r="H93" s="49"/>
    </row>
    <row r="94" spans="1:16" ht="12.75" customHeight="1" x14ac:dyDescent="0.2">
      <c r="A94" s="30" t="s">
        <v>54</v>
      </c>
      <c r="E94" s="29" t="s">
        <v>49</v>
      </c>
      <c r="H94" s="49"/>
    </row>
    <row r="95" spans="1:16" ht="12.75" customHeight="1" x14ac:dyDescent="0.2">
      <c r="A95" s="17" t="s">
        <v>47</v>
      </c>
      <c r="B95" s="22" t="s">
        <v>209</v>
      </c>
      <c r="C95" s="22" t="s">
        <v>288</v>
      </c>
      <c r="D95" s="17" t="s">
        <v>18</v>
      </c>
      <c r="E95" s="23" t="s">
        <v>289</v>
      </c>
      <c r="F95" s="24" t="s">
        <v>189</v>
      </c>
      <c r="G95" s="25">
        <v>125.9</v>
      </c>
      <c r="H95" s="48"/>
      <c r="I95" s="25">
        <f>ROUND(ROUND(H95,1)*ROUND(G95,1),1)</f>
        <v>0</v>
      </c>
      <c r="O95">
        <f>(I95*21)/100</f>
        <v>0</v>
      </c>
      <c r="P95" t="s">
        <v>27</v>
      </c>
    </row>
    <row r="96" spans="1:16" ht="25.5" customHeight="1" x14ac:dyDescent="0.2">
      <c r="A96" s="26" t="s">
        <v>52</v>
      </c>
      <c r="E96" s="27" t="s">
        <v>290</v>
      </c>
      <c r="H96" s="49"/>
    </row>
    <row r="97" spans="1:16" ht="12.75" customHeight="1" x14ac:dyDescent="0.2">
      <c r="A97" s="30" t="s">
        <v>54</v>
      </c>
      <c r="E97" s="29" t="s">
        <v>49</v>
      </c>
      <c r="H97" s="49"/>
    </row>
    <row r="98" spans="1:16" ht="12.75" customHeight="1" x14ac:dyDescent="0.2">
      <c r="A98" s="17" t="s">
        <v>292</v>
      </c>
      <c r="B98" s="22" t="s">
        <v>217</v>
      </c>
      <c r="C98" s="22" t="s">
        <v>635</v>
      </c>
      <c r="D98" s="17" t="s">
        <v>49</v>
      </c>
      <c r="E98" s="23" t="s">
        <v>636</v>
      </c>
      <c r="F98" s="24" t="s">
        <v>275</v>
      </c>
      <c r="G98" s="25">
        <v>251.7</v>
      </c>
      <c r="H98" s="48"/>
      <c r="I98" s="25">
        <f>ROUND(ROUND(H98,1)*ROUND(G98,1),1)</f>
        <v>0</v>
      </c>
      <c r="O98">
        <f>(I98*21)/100</f>
        <v>0</v>
      </c>
      <c r="P98" t="s">
        <v>27</v>
      </c>
    </row>
    <row r="99" spans="1:16" ht="12.75" customHeight="1" x14ac:dyDescent="0.2">
      <c r="A99" s="26" t="s">
        <v>52</v>
      </c>
      <c r="E99" s="27" t="s">
        <v>637</v>
      </c>
      <c r="H99" s="49"/>
    </row>
    <row r="100" spans="1:16" ht="12.75" customHeight="1" x14ac:dyDescent="0.2">
      <c r="A100" s="30" t="s">
        <v>54</v>
      </c>
      <c r="E100" s="29" t="s">
        <v>638</v>
      </c>
      <c r="H100" s="49"/>
    </row>
    <row r="101" spans="1:16" ht="12.75" customHeight="1" x14ac:dyDescent="0.2">
      <c r="A101" s="17" t="s">
        <v>47</v>
      </c>
      <c r="B101" s="22" t="s">
        <v>213</v>
      </c>
      <c r="C101" s="22" t="s">
        <v>288</v>
      </c>
      <c r="D101" s="17" t="s">
        <v>228</v>
      </c>
      <c r="E101" s="23" t="s">
        <v>289</v>
      </c>
      <c r="F101" s="24" t="s">
        <v>189</v>
      </c>
      <c r="G101" s="25">
        <v>6.1</v>
      </c>
      <c r="H101" s="48"/>
      <c r="I101" s="25">
        <f>ROUND(ROUND(H101,1)*ROUND(G101,1),1)</f>
        <v>0</v>
      </c>
      <c r="O101">
        <f>(I101*21)/100</f>
        <v>0</v>
      </c>
      <c r="P101" t="s">
        <v>27</v>
      </c>
    </row>
    <row r="102" spans="1:16" ht="25.5" customHeight="1" x14ac:dyDescent="0.2">
      <c r="A102" s="26" t="s">
        <v>52</v>
      </c>
      <c r="E102" s="27" t="s">
        <v>299</v>
      </c>
      <c r="H102" s="49"/>
    </row>
    <row r="103" spans="1:16" ht="12.75" customHeight="1" x14ac:dyDescent="0.2">
      <c r="A103" s="30" t="s">
        <v>54</v>
      </c>
      <c r="E103" s="29" t="s">
        <v>639</v>
      </c>
      <c r="H103" s="49"/>
    </row>
    <row r="104" spans="1:16" ht="12.75" customHeight="1" x14ac:dyDescent="0.2">
      <c r="A104" s="17" t="s">
        <v>292</v>
      </c>
      <c r="B104" s="22" t="s">
        <v>220</v>
      </c>
      <c r="C104" s="22" t="s">
        <v>302</v>
      </c>
      <c r="D104" s="17" t="s">
        <v>49</v>
      </c>
      <c r="E104" s="23" t="s">
        <v>303</v>
      </c>
      <c r="F104" s="24" t="s">
        <v>275</v>
      </c>
      <c r="G104" s="25">
        <v>11.3</v>
      </c>
      <c r="H104" s="48"/>
      <c r="I104" s="25">
        <f>ROUND(ROUND(H104,1)*ROUND(G104,1),1)</f>
        <v>0</v>
      </c>
      <c r="O104">
        <f>(I104*21)/100</f>
        <v>0</v>
      </c>
      <c r="P104" t="s">
        <v>27</v>
      </c>
    </row>
    <row r="105" spans="1:16" ht="12.75" customHeight="1" x14ac:dyDescent="0.2">
      <c r="A105" s="26" t="s">
        <v>52</v>
      </c>
      <c r="E105" s="27" t="s">
        <v>304</v>
      </c>
      <c r="H105" s="49"/>
    </row>
    <row r="106" spans="1:16" ht="12.75" customHeight="1" x14ac:dyDescent="0.2">
      <c r="A106" s="30" t="s">
        <v>54</v>
      </c>
      <c r="E106" s="29" t="s">
        <v>640</v>
      </c>
      <c r="H106" s="49"/>
    </row>
    <row r="107" spans="1:16" ht="12.75" customHeight="1" x14ac:dyDescent="0.2">
      <c r="A107" s="17" t="s">
        <v>47</v>
      </c>
      <c r="B107" s="22" t="s">
        <v>438</v>
      </c>
      <c r="C107" s="22" t="s">
        <v>327</v>
      </c>
      <c r="D107" s="17" t="s">
        <v>49</v>
      </c>
      <c r="E107" s="23" t="s">
        <v>328</v>
      </c>
      <c r="F107" s="24" t="s">
        <v>189</v>
      </c>
      <c r="G107" s="25">
        <v>386</v>
      </c>
      <c r="H107" s="48"/>
      <c r="I107" s="25">
        <f>ROUND(ROUND(H107,1)*ROUND(G107,1),1)</f>
        <v>0</v>
      </c>
      <c r="O107">
        <f>(I107*21)/100</f>
        <v>0</v>
      </c>
      <c r="P107" t="s">
        <v>27</v>
      </c>
    </row>
    <row r="108" spans="1:16" ht="25.5" customHeight="1" x14ac:dyDescent="0.2">
      <c r="A108" s="26" t="s">
        <v>52</v>
      </c>
      <c r="E108" s="27" t="s">
        <v>329</v>
      </c>
      <c r="H108" s="49"/>
    </row>
    <row r="109" spans="1:16" ht="12.75" customHeight="1" x14ac:dyDescent="0.2">
      <c r="A109" s="30" t="s">
        <v>54</v>
      </c>
      <c r="E109" s="29" t="s">
        <v>626</v>
      </c>
      <c r="H109" s="49"/>
    </row>
    <row r="110" spans="1:16" ht="12.75" customHeight="1" x14ac:dyDescent="0.2">
      <c r="A110" s="17" t="s">
        <v>47</v>
      </c>
      <c r="B110" s="22" t="s">
        <v>442</v>
      </c>
      <c r="C110" s="22" t="s">
        <v>331</v>
      </c>
      <c r="D110" s="17" t="s">
        <v>49</v>
      </c>
      <c r="E110" s="23" t="s">
        <v>328</v>
      </c>
      <c r="F110" s="24" t="s">
        <v>189</v>
      </c>
      <c r="G110" s="25">
        <v>386</v>
      </c>
      <c r="H110" s="48"/>
      <c r="I110" s="25">
        <f>ROUND(ROUND(H110,1)*ROUND(G110,1),1)</f>
        <v>0</v>
      </c>
      <c r="O110">
        <f>(I110*21)/100</f>
        <v>0</v>
      </c>
      <c r="P110" t="s">
        <v>27</v>
      </c>
    </row>
    <row r="111" spans="1:16" ht="25.5" customHeight="1" x14ac:dyDescent="0.2">
      <c r="A111" s="26" t="s">
        <v>52</v>
      </c>
      <c r="E111" s="27" t="s">
        <v>332</v>
      </c>
      <c r="H111" s="49"/>
    </row>
    <row r="112" spans="1:16" ht="12.75" customHeight="1" x14ac:dyDescent="0.2">
      <c r="A112" s="30" t="s">
        <v>54</v>
      </c>
      <c r="E112" s="29" t="s">
        <v>626</v>
      </c>
      <c r="H112" s="49"/>
    </row>
    <row r="113" spans="1:16" ht="12.75" customHeight="1" x14ac:dyDescent="0.2">
      <c r="A113" s="17" t="s">
        <v>47</v>
      </c>
      <c r="B113" s="22" t="s">
        <v>446</v>
      </c>
      <c r="C113" s="22" t="s">
        <v>334</v>
      </c>
      <c r="D113" s="17" t="s">
        <v>49</v>
      </c>
      <c r="E113" s="23" t="s">
        <v>335</v>
      </c>
      <c r="F113" s="24" t="s">
        <v>189</v>
      </c>
      <c r="G113" s="25">
        <v>295.8</v>
      </c>
      <c r="H113" s="48"/>
      <c r="I113" s="25">
        <f>ROUND(ROUND(H113,1)*ROUND(G113,1),1)</f>
        <v>0</v>
      </c>
      <c r="O113">
        <f>(I113*21)/100</f>
        <v>0</v>
      </c>
      <c r="P113" t="s">
        <v>27</v>
      </c>
    </row>
    <row r="114" spans="1:16" ht="25.5" customHeight="1" x14ac:dyDescent="0.2">
      <c r="A114" s="26" t="s">
        <v>52</v>
      </c>
      <c r="E114" s="27" t="s">
        <v>329</v>
      </c>
      <c r="H114" s="49"/>
    </row>
    <row r="115" spans="1:16" ht="12.75" customHeight="1" x14ac:dyDescent="0.2">
      <c r="A115" s="30" t="s">
        <v>54</v>
      </c>
      <c r="E115" s="29" t="s">
        <v>627</v>
      </c>
      <c r="H115" s="49"/>
    </row>
    <row r="116" spans="1:16" ht="12.75" customHeight="1" x14ac:dyDescent="0.2">
      <c r="A116" s="17" t="s">
        <v>47</v>
      </c>
      <c r="B116" s="22" t="s">
        <v>450</v>
      </c>
      <c r="C116" s="22" t="s">
        <v>337</v>
      </c>
      <c r="D116" s="17" t="s">
        <v>49</v>
      </c>
      <c r="E116" s="23" t="s">
        <v>335</v>
      </c>
      <c r="F116" s="24" t="s">
        <v>189</v>
      </c>
      <c r="G116" s="25">
        <v>95.2</v>
      </c>
      <c r="H116" s="48"/>
      <c r="I116" s="25">
        <f>ROUND(ROUND(H116,1)*ROUND(G116,1),1)</f>
        <v>0</v>
      </c>
      <c r="O116">
        <f>(I116*21)/100</f>
        <v>0</v>
      </c>
      <c r="P116" t="s">
        <v>27</v>
      </c>
    </row>
    <row r="117" spans="1:16" ht="25.5" customHeight="1" x14ac:dyDescent="0.2">
      <c r="A117" s="26" t="s">
        <v>52</v>
      </c>
      <c r="E117" s="27" t="s">
        <v>332</v>
      </c>
      <c r="H117" s="49"/>
    </row>
    <row r="118" spans="1:16" ht="12.75" customHeight="1" x14ac:dyDescent="0.2">
      <c r="A118" s="30" t="s">
        <v>54</v>
      </c>
      <c r="E118" s="29" t="s">
        <v>630</v>
      </c>
      <c r="H118" s="49"/>
    </row>
    <row r="119" spans="1:16" ht="12.75" customHeight="1" x14ac:dyDescent="0.2">
      <c r="A119" s="17" t="s">
        <v>47</v>
      </c>
      <c r="B119" s="22" t="s">
        <v>454</v>
      </c>
      <c r="C119" s="22" t="s">
        <v>339</v>
      </c>
      <c r="D119" s="17" t="s">
        <v>49</v>
      </c>
      <c r="E119" s="23" t="s">
        <v>335</v>
      </c>
      <c r="F119" s="24" t="s">
        <v>189</v>
      </c>
      <c r="G119" s="25">
        <v>200.6</v>
      </c>
      <c r="H119" s="48"/>
      <c r="I119" s="25">
        <f>ROUND(ROUND(H119,1)*ROUND(G119,1),1)</f>
        <v>0</v>
      </c>
      <c r="O119">
        <f>(I119*21)/100</f>
        <v>0</v>
      </c>
      <c r="P119" t="s">
        <v>27</v>
      </c>
    </row>
    <row r="120" spans="1:16" ht="25.5" customHeight="1" x14ac:dyDescent="0.2">
      <c r="A120" s="26" t="s">
        <v>52</v>
      </c>
      <c r="E120" s="27" t="s">
        <v>340</v>
      </c>
      <c r="H120" s="49"/>
    </row>
    <row r="121" spans="1:16" ht="12.75" customHeight="1" x14ac:dyDescent="0.2">
      <c r="A121" s="30" t="s">
        <v>54</v>
      </c>
      <c r="E121" s="29" t="s">
        <v>631</v>
      </c>
      <c r="H121" s="49"/>
    </row>
    <row r="122" spans="1:16" ht="12.75" customHeight="1" x14ac:dyDescent="0.2">
      <c r="A122" s="17" t="s">
        <v>47</v>
      </c>
      <c r="B122" s="22" t="s">
        <v>459</v>
      </c>
      <c r="C122" s="22" t="s">
        <v>342</v>
      </c>
      <c r="D122" s="17" t="s">
        <v>49</v>
      </c>
      <c r="E122" s="23" t="s">
        <v>343</v>
      </c>
      <c r="F122" s="24" t="s">
        <v>189</v>
      </c>
      <c r="G122" s="25">
        <v>429.3</v>
      </c>
      <c r="H122" s="48"/>
      <c r="I122" s="25">
        <f>ROUND(ROUND(H122,1)*ROUND(G122,1),1)</f>
        <v>0</v>
      </c>
      <c r="O122">
        <f>(I122*21)/100</f>
        <v>0</v>
      </c>
      <c r="P122" t="s">
        <v>27</v>
      </c>
    </row>
    <row r="123" spans="1:16" ht="25.5" customHeight="1" x14ac:dyDescent="0.2">
      <c r="A123" s="26" t="s">
        <v>52</v>
      </c>
      <c r="E123" s="27" t="s">
        <v>344</v>
      </c>
      <c r="H123" s="49"/>
    </row>
    <row r="124" spans="1:16" ht="12.75" customHeight="1" x14ac:dyDescent="0.2">
      <c r="A124" s="28" t="s">
        <v>54</v>
      </c>
      <c r="E124" s="29" t="s">
        <v>49</v>
      </c>
      <c r="H124" s="49"/>
    </row>
    <row r="125" spans="1:16" ht="12.75" customHeight="1" x14ac:dyDescent="0.2">
      <c r="A125" s="5" t="s">
        <v>45</v>
      </c>
      <c r="B125" s="5"/>
      <c r="C125" s="32" t="s">
        <v>26</v>
      </c>
      <c r="D125" s="5"/>
      <c r="E125" s="20" t="s">
        <v>345</v>
      </c>
      <c r="F125" s="5"/>
      <c r="G125" s="5"/>
      <c r="H125" s="50"/>
      <c r="I125" s="33">
        <f>0+I126+I129</f>
        <v>0</v>
      </c>
    </row>
    <row r="126" spans="1:16" ht="12.75" customHeight="1" x14ac:dyDescent="0.2">
      <c r="A126" s="17" t="s">
        <v>47</v>
      </c>
      <c r="B126" s="22" t="s">
        <v>224</v>
      </c>
      <c r="C126" s="22" t="s">
        <v>347</v>
      </c>
      <c r="D126" s="17" t="s">
        <v>49</v>
      </c>
      <c r="E126" s="23" t="s">
        <v>348</v>
      </c>
      <c r="F126" s="24" t="s">
        <v>183</v>
      </c>
      <c r="G126" s="25">
        <v>224.1</v>
      </c>
      <c r="H126" s="48"/>
      <c r="I126" s="25">
        <f>ROUND(ROUND(H126,1)*ROUND(G126,1),1)</f>
        <v>0</v>
      </c>
      <c r="O126">
        <f>(I126*21)/100</f>
        <v>0</v>
      </c>
      <c r="P126" t="s">
        <v>27</v>
      </c>
    </row>
    <row r="127" spans="1:16" ht="12.75" customHeight="1" x14ac:dyDescent="0.2">
      <c r="A127" s="26" t="s">
        <v>52</v>
      </c>
      <c r="E127" s="27" t="s">
        <v>349</v>
      </c>
      <c r="H127" s="49"/>
    </row>
    <row r="128" spans="1:16" ht="12.75" customHeight="1" x14ac:dyDescent="0.2">
      <c r="A128" s="30" t="s">
        <v>54</v>
      </c>
      <c r="E128" s="29" t="s">
        <v>49</v>
      </c>
      <c r="H128" s="49"/>
    </row>
    <row r="129" spans="1:16" ht="12.75" customHeight="1" x14ac:dyDescent="0.2">
      <c r="A129" s="17" t="s">
        <v>47</v>
      </c>
      <c r="B129" s="22" t="s">
        <v>227</v>
      </c>
      <c r="C129" s="22" t="s">
        <v>351</v>
      </c>
      <c r="D129" s="17" t="s">
        <v>49</v>
      </c>
      <c r="E129" s="23" t="s">
        <v>352</v>
      </c>
      <c r="F129" s="24" t="s">
        <v>183</v>
      </c>
      <c r="G129" s="25">
        <v>224.1</v>
      </c>
      <c r="H129" s="48"/>
      <c r="I129" s="25">
        <f>ROUND(ROUND(H129,1)*ROUND(G129,1),1)</f>
        <v>0</v>
      </c>
      <c r="O129">
        <f>(I129*21)/100</f>
        <v>0</v>
      </c>
      <c r="P129" t="s">
        <v>27</v>
      </c>
    </row>
    <row r="130" spans="1:16" ht="25.5" customHeight="1" x14ac:dyDescent="0.2">
      <c r="A130" s="26" t="s">
        <v>52</v>
      </c>
      <c r="E130" s="27" t="s">
        <v>353</v>
      </c>
      <c r="H130" s="49"/>
    </row>
    <row r="131" spans="1:16" ht="12.75" customHeight="1" x14ac:dyDescent="0.2">
      <c r="A131" s="28" t="s">
        <v>54</v>
      </c>
      <c r="E131" s="29" t="s">
        <v>49</v>
      </c>
      <c r="H131" s="49"/>
    </row>
    <row r="132" spans="1:16" ht="12.75" customHeight="1" x14ac:dyDescent="0.2">
      <c r="A132" s="5" t="s">
        <v>45</v>
      </c>
      <c r="B132" s="5"/>
      <c r="C132" s="32" t="s">
        <v>35</v>
      </c>
      <c r="D132" s="5"/>
      <c r="E132" s="20" t="s">
        <v>354</v>
      </c>
      <c r="F132" s="5"/>
      <c r="G132" s="5"/>
      <c r="H132" s="50"/>
      <c r="I132" s="33">
        <f>0+I133+I136</f>
        <v>0</v>
      </c>
    </row>
    <row r="133" spans="1:16" ht="12.75" customHeight="1" x14ac:dyDescent="0.2">
      <c r="A133" s="17" t="s">
        <v>47</v>
      </c>
      <c r="B133" s="22" t="s">
        <v>231</v>
      </c>
      <c r="C133" s="22" t="s">
        <v>361</v>
      </c>
      <c r="D133" s="17" t="s">
        <v>49</v>
      </c>
      <c r="E133" s="23" t="s">
        <v>362</v>
      </c>
      <c r="F133" s="24" t="s">
        <v>189</v>
      </c>
      <c r="G133" s="25">
        <v>5.7</v>
      </c>
      <c r="H133" s="48"/>
      <c r="I133" s="25">
        <f>ROUND(ROUND(H133,1)*ROUND(G133,1),1)</f>
        <v>0</v>
      </c>
      <c r="O133">
        <f>(I133*21)/100</f>
        <v>0</v>
      </c>
      <c r="P133" t="s">
        <v>27</v>
      </c>
    </row>
    <row r="134" spans="1:16" ht="25.5" customHeight="1" x14ac:dyDescent="0.2">
      <c r="A134" s="26" t="s">
        <v>52</v>
      </c>
      <c r="E134" s="27" t="s">
        <v>363</v>
      </c>
      <c r="H134" s="49"/>
    </row>
    <row r="135" spans="1:16" ht="12.75" customHeight="1" x14ac:dyDescent="0.2">
      <c r="A135" s="30" t="s">
        <v>54</v>
      </c>
      <c r="E135" s="29" t="s">
        <v>49</v>
      </c>
      <c r="H135" s="49"/>
    </row>
    <row r="136" spans="1:16" ht="12.75" customHeight="1" x14ac:dyDescent="0.2">
      <c r="A136" s="17" t="s">
        <v>47</v>
      </c>
      <c r="B136" s="22" t="s">
        <v>235</v>
      </c>
      <c r="C136" s="22" t="s">
        <v>365</v>
      </c>
      <c r="D136" s="17" t="s">
        <v>49</v>
      </c>
      <c r="E136" s="23" t="s">
        <v>366</v>
      </c>
      <c r="F136" s="24" t="s">
        <v>189</v>
      </c>
      <c r="G136" s="25">
        <v>25.5</v>
      </c>
      <c r="H136" s="48"/>
      <c r="I136" s="25">
        <f>ROUND(ROUND(H136,1)*ROUND(G136,1),1)</f>
        <v>0</v>
      </c>
      <c r="O136">
        <f>(I136*21)/100</f>
        <v>0</v>
      </c>
      <c r="P136" t="s">
        <v>27</v>
      </c>
    </row>
    <row r="137" spans="1:16" ht="25.5" customHeight="1" x14ac:dyDescent="0.2">
      <c r="A137" s="26" t="s">
        <v>52</v>
      </c>
      <c r="E137" s="27" t="s">
        <v>367</v>
      </c>
      <c r="H137" s="49"/>
    </row>
    <row r="138" spans="1:16" ht="12.75" customHeight="1" x14ac:dyDescent="0.2">
      <c r="A138" s="28" t="s">
        <v>54</v>
      </c>
      <c r="E138" s="29" t="s">
        <v>641</v>
      </c>
      <c r="H138" s="49"/>
    </row>
    <row r="139" spans="1:16" ht="12.75" customHeight="1" x14ac:dyDescent="0.2">
      <c r="A139" s="5" t="s">
        <v>45</v>
      </c>
      <c r="B139" s="5"/>
      <c r="C139" s="32" t="s">
        <v>37</v>
      </c>
      <c r="D139" s="5"/>
      <c r="E139" s="20" t="s">
        <v>369</v>
      </c>
      <c r="F139" s="5"/>
      <c r="G139" s="5"/>
      <c r="H139" s="50"/>
      <c r="I139" s="33">
        <f>0+I140+I143+I146+I149+I152+I155</f>
        <v>0</v>
      </c>
    </row>
    <row r="140" spans="1:16" ht="12.75" customHeight="1" x14ac:dyDescent="0.2">
      <c r="A140" s="17" t="s">
        <v>47</v>
      </c>
      <c r="B140" s="22" t="s">
        <v>238</v>
      </c>
      <c r="C140" s="22" t="s">
        <v>371</v>
      </c>
      <c r="D140" s="17" t="s">
        <v>49</v>
      </c>
      <c r="E140" s="23" t="s">
        <v>372</v>
      </c>
      <c r="F140" s="24" t="s">
        <v>110</v>
      </c>
      <c r="G140" s="25">
        <v>238</v>
      </c>
      <c r="H140" s="48"/>
      <c r="I140" s="25">
        <f>ROUND(ROUND(H140,1)*ROUND(G140,1),1)</f>
        <v>0</v>
      </c>
      <c r="O140">
        <f>(I140*21)/100</f>
        <v>0</v>
      </c>
      <c r="P140" t="s">
        <v>27</v>
      </c>
    </row>
    <row r="141" spans="1:16" ht="25.5" customHeight="1" x14ac:dyDescent="0.2">
      <c r="A141" s="26" t="s">
        <v>52</v>
      </c>
      <c r="E141" s="27" t="s">
        <v>642</v>
      </c>
      <c r="H141" s="49"/>
    </row>
    <row r="142" spans="1:16" ht="12.75" customHeight="1" x14ac:dyDescent="0.2">
      <c r="A142" s="30" t="s">
        <v>54</v>
      </c>
      <c r="E142" s="29" t="s">
        <v>613</v>
      </c>
      <c r="H142" s="49"/>
    </row>
    <row r="143" spans="1:16" ht="12.75" customHeight="1" x14ac:dyDescent="0.2">
      <c r="A143" s="17" t="s">
        <v>47</v>
      </c>
      <c r="B143" s="22" t="s">
        <v>243</v>
      </c>
      <c r="C143" s="22" t="s">
        <v>380</v>
      </c>
      <c r="D143" s="17" t="s">
        <v>49</v>
      </c>
      <c r="E143" s="23" t="s">
        <v>381</v>
      </c>
      <c r="F143" s="24" t="s">
        <v>110</v>
      </c>
      <c r="G143" s="25">
        <v>8.5</v>
      </c>
      <c r="H143" s="48"/>
      <c r="I143" s="25">
        <f>ROUND(ROUND(H143,1)*ROUND(G143,1),1)</f>
        <v>0</v>
      </c>
      <c r="O143">
        <f>(I143*21)/100</f>
        <v>0</v>
      </c>
      <c r="P143" t="s">
        <v>27</v>
      </c>
    </row>
    <row r="144" spans="1:16" ht="25.5" customHeight="1" x14ac:dyDescent="0.2">
      <c r="A144" s="26" t="s">
        <v>52</v>
      </c>
      <c r="E144" s="27" t="s">
        <v>643</v>
      </c>
      <c r="H144" s="49"/>
    </row>
    <row r="145" spans="1:16" ht="12.75" customHeight="1" x14ac:dyDescent="0.2">
      <c r="A145" s="30" t="s">
        <v>54</v>
      </c>
      <c r="E145" s="29" t="s">
        <v>605</v>
      </c>
      <c r="H145" s="49"/>
    </row>
    <row r="146" spans="1:16" ht="12.75" customHeight="1" x14ac:dyDescent="0.2">
      <c r="A146" s="17" t="s">
        <v>47</v>
      </c>
      <c r="B146" s="22" t="s">
        <v>248</v>
      </c>
      <c r="C146" s="22" t="s">
        <v>384</v>
      </c>
      <c r="D146" s="17" t="s">
        <v>49</v>
      </c>
      <c r="E146" s="23" t="s">
        <v>385</v>
      </c>
      <c r="F146" s="24" t="s">
        <v>110</v>
      </c>
      <c r="G146" s="25">
        <v>314</v>
      </c>
      <c r="H146" s="48"/>
      <c r="I146" s="25">
        <f>ROUND(ROUND(H146,1)*ROUND(G146,1),1)</f>
        <v>0</v>
      </c>
      <c r="O146">
        <f>(I146*21)/100</f>
        <v>0</v>
      </c>
      <c r="P146" t="s">
        <v>27</v>
      </c>
    </row>
    <row r="147" spans="1:16" ht="25.5" customHeight="1" x14ac:dyDescent="0.2">
      <c r="A147" s="26" t="s">
        <v>52</v>
      </c>
      <c r="E147" s="27" t="s">
        <v>642</v>
      </c>
      <c r="H147" s="49"/>
    </row>
    <row r="148" spans="1:16" ht="12.75" customHeight="1" x14ac:dyDescent="0.2">
      <c r="A148" s="30" t="s">
        <v>54</v>
      </c>
      <c r="E148" s="29" t="s">
        <v>644</v>
      </c>
      <c r="H148" s="49"/>
    </row>
    <row r="149" spans="1:16" ht="12.75" customHeight="1" x14ac:dyDescent="0.2">
      <c r="A149" s="17" t="s">
        <v>47</v>
      </c>
      <c r="B149" s="22" t="s">
        <v>253</v>
      </c>
      <c r="C149" s="22" t="s">
        <v>387</v>
      </c>
      <c r="D149" s="17" t="s">
        <v>49</v>
      </c>
      <c r="E149" s="23" t="s">
        <v>388</v>
      </c>
      <c r="F149" s="24" t="s">
        <v>110</v>
      </c>
      <c r="G149" s="25">
        <v>21.7</v>
      </c>
      <c r="H149" s="48"/>
      <c r="I149" s="25">
        <f>ROUND(ROUND(H149,1)*ROUND(G149,1),1)</f>
        <v>0</v>
      </c>
      <c r="O149">
        <f>(I149*21)/100</f>
        <v>0</v>
      </c>
      <c r="P149" t="s">
        <v>27</v>
      </c>
    </row>
    <row r="150" spans="1:16" ht="25.5" customHeight="1" x14ac:dyDescent="0.2">
      <c r="A150" s="26" t="s">
        <v>52</v>
      </c>
      <c r="E150" s="27" t="s">
        <v>645</v>
      </c>
      <c r="H150" s="49"/>
    </row>
    <row r="151" spans="1:16" ht="12.75" customHeight="1" x14ac:dyDescent="0.2">
      <c r="A151" s="30" t="s">
        <v>54</v>
      </c>
      <c r="E151" s="29" t="s">
        <v>646</v>
      </c>
      <c r="H151" s="49"/>
    </row>
    <row r="152" spans="1:16" ht="12.75" customHeight="1" x14ac:dyDescent="0.2">
      <c r="A152" s="17" t="s">
        <v>47</v>
      </c>
      <c r="B152" s="22" t="s">
        <v>257</v>
      </c>
      <c r="C152" s="22" t="s">
        <v>392</v>
      </c>
      <c r="D152" s="17" t="s">
        <v>49</v>
      </c>
      <c r="E152" s="23" t="s">
        <v>393</v>
      </c>
      <c r="F152" s="24" t="s">
        <v>110</v>
      </c>
      <c r="G152" s="25">
        <v>13.2</v>
      </c>
      <c r="H152" s="48"/>
      <c r="I152" s="25">
        <f>ROUND(ROUND(H152,1)*ROUND(G152,1),1)</f>
        <v>0</v>
      </c>
      <c r="O152">
        <f>(I152*21)/100</f>
        <v>0</v>
      </c>
      <c r="P152" t="s">
        <v>27</v>
      </c>
    </row>
    <row r="153" spans="1:16" ht="25.5" customHeight="1" x14ac:dyDescent="0.2">
      <c r="A153" s="26" t="s">
        <v>52</v>
      </c>
      <c r="E153" s="27" t="s">
        <v>647</v>
      </c>
      <c r="H153" s="49"/>
    </row>
    <row r="154" spans="1:16" ht="12.75" customHeight="1" x14ac:dyDescent="0.2">
      <c r="A154" s="30" t="s">
        <v>54</v>
      </c>
      <c r="E154" s="29" t="s">
        <v>616</v>
      </c>
      <c r="H154" s="49"/>
    </row>
    <row r="155" spans="1:16" ht="12.75" customHeight="1" x14ac:dyDescent="0.2">
      <c r="A155" s="17" t="s">
        <v>47</v>
      </c>
      <c r="B155" s="22" t="s">
        <v>260</v>
      </c>
      <c r="C155" s="22" t="s">
        <v>396</v>
      </c>
      <c r="D155" s="17" t="s">
        <v>49</v>
      </c>
      <c r="E155" s="23" t="s">
        <v>397</v>
      </c>
      <c r="F155" s="24" t="s">
        <v>110</v>
      </c>
      <c r="G155" s="25">
        <v>17</v>
      </c>
      <c r="H155" s="48"/>
      <c r="I155" s="25">
        <f>ROUND(ROUND(H155,1)*ROUND(G155,1),1)</f>
        <v>0</v>
      </c>
      <c r="O155">
        <f>(I155*21)/100</f>
        <v>0</v>
      </c>
      <c r="P155" t="s">
        <v>27</v>
      </c>
    </row>
    <row r="156" spans="1:16" ht="25.5" customHeight="1" x14ac:dyDescent="0.2">
      <c r="A156" s="26" t="s">
        <v>52</v>
      </c>
      <c r="E156" s="27" t="s">
        <v>648</v>
      </c>
      <c r="H156" s="49"/>
    </row>
    <row r="157" spans="1:16" ht="12.75" customHeight="1" x14ac:dyDescent="0.2">
      <c r="A157" s="28" t="s">
        <v>54</v>
      </c>
      <c r="E157" s="29" t="s">
        <v>649</v>
      </c>
      <c r="H157" s="49"/>
    </row>
    <row r="158" spans="1:16" ht="12.75" customHeight="1" x14ac:dyDescent="0.2">
      <c r="A158" s="5" t="s">
        <v>45</v>
      </c>
      <c r="B158" s="5"/>
      <c r="C158" s="32" t="s">
        <v>66</v>
      </c>
      <c r="D158" s="5"/>
      <c r="E158" s="20" t="s">
        <v>400</v>
      </c>
      <c r="F158" s="5"/>
      <c r="G158" s="5"/>
      <c r="H158" s="50"/>
      <c r="I158" s="33">
        <f>0+I159+I162</f>
        <v>0</v>
      </c>
    </row>
    <row r="159" spans="1:16" ht="12.75" customHeight="1" x14ac:dyDescent="0.2">
      <c r="A159" s="17" t="s">
        <v>47</v>
      </c>
      <c r="B159" s="22" t="s">
        <v>264</v>
      </c>
      <c r="C159" s="22" t="s">
        <v>402</v>
      </c>
      <c r="D159" s="17" t="s">
        <v>49</v>
      </c>
      <c r="E159" s="23" t="s">
        <v>403</v>
      </c>
      <c r="F159" s="24" t="s">
        <v>183</v>
      </c>
      <c r="G159" s="25">
        <v>216.9</v>
      </c>
      <c r="H159" s="48"/>
      <c r="I159" s="25">
        <f>ROUND(ROUND(H159,1)*ROUND(G159,1),1)</f>
        <v>0</v>
      </c>
      <c r="O159">
        <f>(I159*21)/100</f>
        <v>0</v>
      </c>
      <c r="P159" t="s">
        <v>27</v>
      </c>
    </row>
    <row r="160" spans="1:16" ht="12.75" customHeight="1" x14ac:dyDescent="0.2">
      <c r="A160" s="26" t="s">
        <v>52</v>
      </c>
      <c r="E160" s="27" t="s">
        <v>650</v>
      </c>
      <c r="H160" s="49"/>
    </row>
    <row r="161" spans="1:16" ht="12.75" customHeight="1" x14ac:dyDescent="0.2">
      <c r="A161" s="30" t="s">
        <v>54</v>
      </c>
      <c r="E161" s="29" t="s">
        <v>651</v>
      </c>
      <c r="H161" s="49"/>
    </row>
    <row r="162" spans="1:16" ht="12.75" customHeight="1" x14ac:dyDescent="0.2">
      <c r="A162" s="17" t="s">
        <v>47</v>
      </c>
      <c r="B162" s="22" t="s">
        <v>463</v>
      </c>
      <c r="C162" s="22" t="s">
        <v>407</v>
      </c>
      <c r="D162" s="17" t="s">
        <v>49</v>
      </c>
      <c r="E162" s="23" t="s">
        <v>408</v>
      </c>
      <c r="F162" s="24" t="s">
        <v>117</v>
      </c>
      <c r="G162" s="25">
        <v>6</v>
      </c>
      <c r="H162" s="48"/>
      <c r="I162" s="25">
        <f>ROUND(ROUND(H162,1)*ROUND(G162,1),1)</f>
        <v>0</v>
      </c>
      <c r="O162">
        <f>(I162*21)/100</f>
        <v>0</v>
      </c>
      <c r="P162" t="s">
        <v>27</v>
      </c>
    </row>
    <row r="163" spans="1:16" ht="25.5" customHeight="1" x14ac:dyDescent="0.2">
      <c r="A163" s="26" t="s">
        <v>52</v>
      </c>
      <c r="E163" s="27" t="s">
        <v>409</v>
      </c>
      <c r="H163" s="49"/>
    </row>
    <row r="164" spans="1:16" ht="12.75" customHeight="1" x14ac:dyDescent="0.2">
      <c r="A164" s="28" t="s">
        <v>54</v>
      </c>
      <c r="E164" s="29" t="s">
        <v>49</v>
      </c>
      <c r="H164" s="49"/>
    </row>
    <row r="165" spans="1:16" ht="12.75" customHeight="1" x14ac:dyDescent="0.2">
      <c r="A165" s="5" t="s">
        <v>45</v>
      </c>
      <c r="B165" s="5"/>
      <c r="C165" s="32" t="s">
        <v>69</v>
      </c>
      <c r="D165" s="5"/>
      <c r="E165" s="20" t="s">
        <v>410</v>
      </c>
      <c r="F165" s="5"/>
      <c r="G165" s="5"/>
      <c r="H165" s="50"/>
      <c r="I165" s="33">
        <f>0+I166+I169+I172+I175+I178+I181+I184+I187+I190+I193+I196+I199+I202+I205+I208+I211+I214+I217+I220+I223+I226+I229+I232+I235+I238</f>
        <v>0</v>
      </c>
    </row>
    <row r="166" spans="1:16" ht="12.75" customHeight="1" x14ac:dyDescent="0.2">
      <c r="A166" s="17" t="s">
        <v>47</v>
      </c>
      <c r="B166" s="22" t="s">
        <v>269</v>
      </c>
      <c r="C166" s="22" t="s">
        <v>412</v>
      </c>
      <c r="D166" s="17" t="s">
        <v>49</v>
      </c>
      <c r="E166" s="23" t="s">
        <v>413</v>
      </c>
      <c r="F166" s="24" t="s">
        <v>183</v>
      </c>
      <c r="G166" s="25">
        <v>210.7</v>
      </c>
      <c r="H166" s="48"/>
      <c r="I166" s="25">
        <f>ROUND(ROUND(H166,1)*ROUND(G166,1),1)</f>
        <v>0</v>
      </c>
      <c r="O166">
        <f>(I166*21)/100</f>
        <v>0</v>
      </c>
      <c r="P166" t="s">
        <v>27</v>
      </c>
    </row>
    <row r="167" spans="1:16" ht="25.5" customHeight="1" x14ac:dyDescent="0.2">
      <c r="A167" s="26" t="s">
        <v>52</v>
      </c>
      <c r="E167" s="27" t="s">
        <v>414</v>
      </c>
      <c r="H167" s="49"/>
    </row>
    <row r="168" spans="1:16" ht="12.75" customHeight="1" x14ac:dyDescent="0.2">
      <c r="A168" s="30" t="s">
        <v>54</v>
      </c>
      <c r="E168" s="29" t="s">
        <v>49</v>
      </c>
      <c r="H168" s="49"/>
    </row>
    <row r="169" spans="1:16" ht="12.75" customHeight="1" x14ac:dyDescent="0.2">
      <c r="A169" s="17" t="s">
        <v>292</v>
      </c>
      <c r="B169" s="22" t="s">
        <v>272</v>
      </c>
      <c r="C169" s="22" t="s">
        <v>416</v>
      </c>
      <c r="D169" s="17" t="s">
        <v>49</v>
      </c>
      <c r="E169" s="23" t="s">
        <v>417</v>
      </c>
      <c r="F169" s="24" t="s">
        <v>183</v>
      </c>
      <c r="G169" s="25">
        <v>210.7</v>
      </c>
      <c r="H169" s="48"/>
      <c r="I169" s="25">
        <f>ROUND(ROUND(H169,1)*ROUND(G169,1),1)</f>
        <v>0</v>
      </c>
      <c r="O169">
        <f>(I169*21)/100</f>
        <v>0</v>
      </c>
      <c r="P169" t="s">
        <v>27</v>
      </c>
    </row>
    <row r="170" spans="1:16" ht="12.75" customHeight="1" x14ac:dyDescent="0.2">
      <c r="A170" s="26" t="s">
        <v>52</v>
      </c>
      <c r="E170" s="27" t="s">
        <v>418</v>
      </c>
      <c r="H170" s="49"/>
    </row>
    <row r="171" spans="1:16" ht="12.75" customHeight="1" x14ac:dyDescent="0.2">
      <c r="A171" s="30" t="s">
        <v>54</v>
      </c>
      <c r="E171" s="29" t="s">
        <v>49</v>
      </c>
      <c r="H171" s="49"/>
    </row>
    <row r="172" spans="1:16" ht="12.75" customHeight="1" x14ac:dyDescent="0.2">
      <c r="A172" s="17" t="s">
        <v>47</v>
      </c>
      <c r="B172" s="22" t="s">
        <v>278</v>
      </c>
      <c r="C172" s="22" t="s">
        <v>426</v>
      </c>
      <c r="D172" s="17" t="s">
        <v>49</v>
      </c>
      <c r="E172" s="23" t="s">
        <v>427</v>
      </c>
      <c r="F172" s="24" t="s">
        <v>117</v>
      </c>
      <c r="G172" s="25">
        <v>19</v>
      </c>
      <c r="H172" s="48"/>
      <c r="I172" s="25">
        <f>ROUND(ROUND(H172,1)*ROUND(G172,1),1)</f>
        <v>0</v>
      </c>
      <c r="O172">
        <f>(I172*21)/100</f>
        <v>0</v>
      </c>
      <c r="P172" t="s">
        <v>27</v>
      </c>
    </row>
    <row r="173" spans="1:16" ht="25.5" customHeight="1" x14ac:dyDescent="0.2">
      <c r="A173" s="26" t="s">
        <v>52</v>
      </c>
      <c r="E173" s="27" t="s">
        <v>428</v>
      </c>
      <c r="H173" s="49"/>
    </row>
    <row r="174" spans="1:16" ht="12.75" customHeight="1" x14ac:dyDescent="0.2">
      <c r="A174" s="30" t="s">
        <v>54</v>
      </c>
      <c r="E174" s="29" t="s">
        <v>49</v>
      </c>
      <c r="H174" s="49"/>
    </row>
    <row r="175" spans="1:16" ht="12.75" customHeight="1" x14ac:dyDescent="0.2">
      <c r="A175" s="17" t="s">
        <v>292</v>
      </c>
      <c r="B175" s="22" t="s">
        <v>283</v>
      </c>
      <c r="C175" s="22" t="s">
        <v>430</v>
      </c>
      <c r="D175" s="17" t="s">
        <v>49</v>
      </c>
      <c r="E175" s="23" t="s">
        <v>431</v>
      </c>
      <c r="F175" s="24" t="s">
        <v>117</v>
      </c>
      <c r="G175" s="25">
        <v>19</v>
      </c>
      <c r="H175" s="48"/>
      <c r="I175" s="25">
        <f>ROUND(ROUND(H175,1)*ROUND(G175,1),1)</f>
        <v>0</v>
      </c>
      <c r="O175">
        <f>(I175*21)/100</f>
        <v>0</v>
      </c>
      <c r="P175" t="s">
        <v>27</v>
      </c>
    </row>
    <row r="176" spans="1:16" ht="12.75" customHeight="1" x14ac:dyDescent="0.2">
      <c r="A176" s="26" t="s">
        <v>52</v>
      </c>
      <c r="E176" s="27" t="s">
        <v>432</v>
      </c>
      <c r="H176" s="49"/>
    </row>
    <row r="177" spans="1:16" ht="12.75" customHeight="1" x14ac:dyDescent="0.2">
      <c r="A177" s="30" t="s">
        <v>54</v>
      </c>
      <c r="E177" s="29" t="s">
        <v>49</v>
      </c>
      <c r="H177" s="49"/>
    </row>
    <row r="178" spans="1:16" ht="12.75" customHeight="1" x14ac:dyDescent="0.2">
      <c r="A178" s="17" t="s">
        <v>47</v>
      </c>
      <c r="B178" s="22" t="s">
        <v>287</v>
      </c>
      <c r="C178" s="22" t="s">
        <v>434</v>
      </c>
      <c r="D178" s="17" t="s">
        <v>49</v>
      </c>
      <c r="E178" s="23" t="s">
        <v>435</v>
      </c>
      <c r="F178" s="24" t="s">
        <v>117</v>
      </c>
      <c r="G178" s="25">
        <v>12</v>
      </c>
      <c r="H178" s="48"/>
      <c r="I178" s="25">
        <f>ROUND(ROUND(H178,1)*ROUND(G178,1),1)</f>
        <v>0</v>
      </c>
      <c r="O178">
        <f>(I178*21)/100</f>
        <v>0</v>
      </c>
      <c r="P178" t="s">
        <v>27</v>
      </c>
    </row>
    <row r="179" spans="1:16" ht="25.5" customHeight="1" x14ac:dyDescent="0.2">
      <c r="A179" s="26" t="s">
        <v>52</v>
      </c>
      <c r="E179" s="27" t="s">
        <v>436</v>
      </c>
      <c r="H179" s="49"/>
    </row>
    <row r="180" spans="1:16" ht="12.75" customHeight="1" x14ac:dyDescent="0.2">
      <c r="A180" s="30" t="s">
        <v>54</v>
      </c>
      <c r="E180" s="29" t="s">
        <v>652</v>
      </c>
      <c r="H180" s="49"/>
    </row>
    <row r="181" spans="1:16" ht="12.75" customHeight="1" x14ac:dyDescent="0.2">
      <c r="A181" s="17" t="s">
        <v>292</v>
      </c>
      <c r="B181" s="22" t="s">
        <v>298</v>
      </c>
      <c r="C181" s="22" t="s">
        <v>439</v>
      </c>
      <c r="D181" s="17" t="s">
        <v>49</v>
      </c>
      <c r="E181" s="23" t="s">
        <v>440</v>
      </c>
      <c r="F181" s="24" t="s">
        <v>117</v>
      </c>
      <c r="G181" s="25">
        <v>6</v>
      </c>
      <c r="H181" s="48"/>
      <c r="I181" s="25">
        <f>ROUND(ROUND(H181,1)*ROUND(G181,1),1)</f>
        <v>0</v>
      </c>
      <c r="O181">
        <f>(I181*21)/100</f>
        <v>0</v>
      </c>
      <c r="P181" t="s">
        <v>27</v>
      </c>
    </row>
    <row r="182" spans="1:16" ht="12.75" customHeight="1" x14ac:dyDescent="0.2">
      <c r="A182" s="26" t="s">
        <v>52</v>
      </c>
      <c r="E182" s="27" t="s">
        <v>441</v>
      </c>
      <c r="H182" s="49"/>
    </row>
    <row r="183" spans="1:16" ht="12.75" customHeight="1" x14ac:dyDescent="0.2">
      <c r="A183" s="30" t="s">
        <v>54</v>
      </c>
      <c r="E183" s="29" t="s">
        <v>49</v>
      </c>
      <c r="H183" s="49"/>
    </row>
    <row r="184" spans="1:16" ht="12.75" customHeight="1" x14ac:dyDescent="0.2">
      <c r="A184" s="17" t="s">
        <v>292</v>
      </c>
      <c r="B184" s="22" t="s">
        <v>293</v>
      </c>
      <c r="C184" s="22" t="s">
        <v>443</v>
      </c>
      <c r="D184" s="17" t="s">
        <v>49</v>
      </c>
      <c r="E184" s="23" t="s">
        <v>444</v>
      </c>
      <c r="F184" s="24" t="s">
        <v>117</v>
      </c>
      <c r="G184" s="25">
        <v>6</v>
      </c>
      <c r="H184" s="48"/>
      <c r="I184" s="25">
        <f>ROUND(ROUND(H184,1)*ROUND(G184,1),1)</f>
        <v>0</v>
      </c>
      <c r="O184">
        <f>(I184*21)/100</f>
        <v>0</v>
      </c>
      <c r="P184" t="s">
        <v>27</v>
      </c>
    </row>
    <row r="185" spans="1:16" ht="12.75" customHeight="1" x14ac:dyDescent="0.2">
      <c r="A185" s="26" t="s">
        <v>52</v>
      </c>
      <c r="E185" s="27" t="s">
        <v>445</v>
      </c>
      <c r="H185" s="49"/>
    </row>
    <row r="186" spans="1:16" ht="12.75" customHeight="1" x14ac:dyDescent="0.2">
      <c r="A186" s="30" t="s">
        <v>54</v>
      </c>
      <c r="E186" s="29" t="s">
        <v>49</v>
      </c>
      <c r="H186" s="49"/>
    </row>
    <row r="187" spans="1:16" ht="12.75" customHeight="1" x14ac:dyDescent="0.2">
      <c r="A187" s="17" t="s">
        <v>47</v>
      </c>
      <c r="B187" s="22" t="s">
        <v>301</v>
      </c>
      <c r="C187" s="22" t="s">
        <v>468</v>
      </c>
      <c r="D187" s="17" t="s">
        <v>469</v>
      </c>
      <c r="E187" s="23" t="s">
        <v>470</v>
      </c>
      <c r="F187" s="24" t="s">
        <v>183</v>
      </c>
      <c r="G187" s="25">
        <v>112.1</v>
      </c>
      <c r="H187" s="48"/>
      <c r="I187" s="25">
        <f>ROUND(ROUND(H187,1)*ROUND(G187,1),1)</f>
        <v>0</v>
      </c>
      <c r="O187">
        <f>(I187*21)/100</f>
        <v>0</v>
      </c>
      <c r="P187" t="s">
        <v>27</v>
      </c>
    </row>
    <row r="188" spans="1:16" ht="25.5" customHeight="1" x14ac:dyDescent="0.2">
      <c r="A188" s="26" t="s">
        <v>52</v>
      </c>
      <c r="E188" s="27" t="s">
        <v>471</v>
      </c>
      <c r="H188" s="49"/>
    </row>
    <row r="189" spans="1:16" ht="12.75" customHeight="1" x14ac:dyDescent="0.2">
      <c r="A189" s="30" t="s">
        <v>54</v>
      </c>
      <c r="E189" s="29" t="s">
        <v>653</v>
      </c>
      <c r="H189" s="49"/>
    </row>
    <row r="190" spans="1:16" ht="12.75" customHeight="1" x14ac:dyDescent="0.2">
      <c r="A190" s="17" t="s">
        <v>292</v>
      </c>
      <c r="B190" s="22" t="s">
        <v>306</v>
      </c>
      <c r="C190" s="22" t="s">
        <v>474</v>
      </c>
      <c r="D190" s="17" t="s">
        <v>49</v>
      </c>
      <c r="E190" s="23" t="s">
        <v>475</v>
      </c>
      <c r="F190" s="24" t="s">
        <v>183</v>
      </c>
      <c r="G190" s="25">
        <v>112.1</v>
      </c>
      <c r="H190" s="48"/>
      <c r="I190" s="25">
        <f>ROUND(ROUND(H190,1)*ROUND(G190,1),1)</f>
        <v>0</v>
      </c>
      <c r="O190">
        <f>(I190*21)/100</f>
        <v>0</v>
      </c>
      <c r="P190" t="s">
        <v>27</v>
      </c>
    </row>
    <row r="191" spans="1:16" ht="12.75" customHeight="1" x14ac:dyDescent="0.2">
      <c r="A191" s="26" t="s">
        <v>52</v>
      </c>
      <c r="E191" s="27" t="s">
        <v>476</v>
      </c>
      <c r="H191" s="49"/>
    </row>
    <row r="192" spans="1:16" ht="12.75" customHeight="1" x14ac:dyDescent="0.2">
      <c r="A192" s="30" t="s">
        <v>54</v>
      </c>
      <c r="E192" s="29" t="s">
        <v>49</v>
      </c>
      <c r="H192" s="49"/>
    </row>
    <row r="193" spans="1:16" ht="12.75" customHeight="1" x14ac:dyDescent="0.2">
      <c r="A193" s="17" t="s">
        <v>47</v>
      </c>
      <c r="B193" s="22" t="s">
        <v>311</v>
      </c>
      <c r="C193" s="22" t="s">
        <v>478</v>
      </c>
      <c r="D193" s="17" t="s">
        <v>49</v>
      </c>
      <c r="E193" s="23" t="s">
        <v>479</v>
      </c>
      <c r="F193" s="24" t="s">
        <v>117</v>
      </c>
      <c r="G193" s="25">
        <v>6</v>
      </c>
      <c r="H193" s="48"/>
      <c r="I193" s="25">
        <f>ROUND(ROUND(H193,1)*ROUND(G193,1),1)</f>
        <v>0</v>
      </c>
      <c r="O193">
        <f>(I193*21)/100</f>
        <v>0</v>
      </c>
      <c r="P193" t="s">
        <v>27</v>
      </c>
    </row>
    <row r="194" spans="1:16" ht="25.5" customHeight="1" x14ac:dyDescent="0.2">
      <c r="A194" s="26" t="s">
        <v>52</v>
      </c>
      <c r="E194" s="27" t="s">
        <v>480</v>
      </c>
      <c r="H194" s="49"/>
    </row>
    <row r="195" spans="1:16" ht="12.75" customHeight="1" x14ac:dyDescent="0.2">
      <c r="A195" s="30" t="s">
        <v>54</v>
      </c>
      <c r="E195" s="29" t="s">
        <v>49</v>
      </c>
      <c r="H195" s="49"/>
    </row>
    <row r="196" spans="1:16" ht="12.75" customHeight="1" x14ac:dyDescent="0.2">
      <c r="A196" s="17" t="s">
        <v>292</v>
      </c>
      <c r="B196" s="22" t="s">
        <v>316</v>
      </c>
      <c r="C196" s="22" t="s">
        <v>482</v>
      </c>
      <c r="D196" s="17" t="s">
        <v>49</v>
      </c>
      <c r="E196" s="23" t="s">
        <v>483</v>
      </c>
      <c r="F196" s="24" t="s">
        <v>117</v>
      </c>
      <c r="G196" s="25">
        <v>6</v>
      </c>
      <c r="H196" s="48"/>
      <c r="I196" s="25">
        <f>ROUND(ROUND(H196,1)*ROUND(G196,1),1)</f>
        <v>0</v>
      </c>
      <c r="O196">
        <f>(I196*21)/100</f>
        <v>0</v>
      </c>
      <c r="P196" t="s">
        <v>27</v>
      </c>
    </row>
    <row r="197" spans="1:16" ht="12.75" customHeight="1" x14ac:dyDescent="0.2">
      <c r="A197" s="26" t="s">
        <v>52</v>
      </c>
      <c r="E197" s="27" t="s">
        <v>484</v>
      </c>
      <c r="H197" s="49"/>
    </row>
    <row r="198" spans="1:16" ht="12.75" customHeight="1" x14ac:dyDescent="0.2">
      <c r="A198" s="30" t="s">
        <v>54</v>
      </c>
      <c r="E198" s="29" t="s">
        <v>49</v>
      </c>
      <c r="H198" s="49"/>
    </row>
    <row r="199" spans="1:16" ht="12.75" customHeight="1" x14ac:dyDescent="0.2">
      <c r="A199" s="17" t="s">
        <v>292</v>
      </c>
      <c r="B199" s="22" t="s">
        <v>322</v>
      </c>
      <c r="C199" s="22" t="s">
        <v>486</v>
      </c>
      <c r="D199" s="17" t="s">
        <v>49</v>
      </c>
      <c r="E199" s="23" t="s">
        <v>487</v>
      </c>
      <c r="F199" s="24" t="s">
        <v>117</v>
      </c>
      <c r="G199" s="25">
        <v>5</v>
      </c>
      <c r="H199" s="48"/>
      <c r="I199" s="25">
        <f>ROUND(ROUND(H199,1)*ROUND(G199,1),1)</f>
        <v>0</v>
      </c>
      <c r="O199">
        <f>(I199*21)/100</f>
        <v>0</v>
      </c>
      <c r="P199" t="s">
        <v>27</v>
      </c>
    </row>
    <row r="200" spans="1:16" ht="12.75" customHeight="1" x14ac:dyDescent="0.2">
      <c r="A200" s="26" t="s">
        <v>52</v>
      </c>
      <c r="E200" s="27" t="s">
        <v>488</v>
      </c>
      <c r="H200" s="49"/>
    </row>
    <row r="201" spans="1:16" ht="12.75" customHeight="1" x14ac:dyDescent="0.2">
      <c r="A201" s="30" t="s">
        <v>54</v>
      </c>
      <c r="E201" s="29" t="s">
        <v>49</v>
      </c>
      <c r="H201" s="49"/>
    </row>
    <row r="202" spans="1:16" ht="12.75" customHeight="1" x14ac:dyDescent="0.2">
      <c r="A202" s="17" t="s">
        <v>292</v>
      </c>
      <c r="B202" s="22" t="s">
        <v>346</v>
      </c>
      <c r="C202" s="22" t="s">
        <v>490</v>
      </c>
      <c r="D202" s="17" t="s">
        <v>49</v>
      </c>
      <c r="E202" s="23" t="s">
        <v>491</v>
      </c>
      <c r="F202" s="24" t="s">
        <v>117</v>
      </c>
      <c r="G202" s="25">
        <v>2</v>
      </c>
      <c r="H202" s="48"/>
      <c r="I202" s="25">
        <f>ROUND(ROUND(H202,1)*ROUND(G202,1),1)</f>
        <v>0</v>
      </c>
      <c r="O202">
        <f>(I202*21)/100</f>
        <v>0</v>
      </c>
      <c r="P202" t="s">
        <v>27</v>
      </c>
    </row>
    <row r="203" spans="1:16" ht="12.75" customHeight="1" x14ac:dyDescent="0.2">
      <c r="A203" s="26" t="s">
        <v>52</v>
      </c>
      <c r="E203" s="27" t="s">
        <v>488</v>
      </c>
      <c r="H203" s="49"/>
    </row>
    <row r="204" spans="1:16" ht="12.75" customHeight="1" x14ac:dyDescent="0.2">
      <c r="A204" s="30" t="s">
        <v>54</v>
      </c>
      <c r="E204" s="29" t="s">
        <v>49</v>
      </c>
      <c r="H204" s="49"/>
    </row>
    <row r="205" spans="1:16" ht="12.75" customHeight="1" x14ac:dyDescent="0.2">
      <c r="A205" s="17" t="s">
        <v>292</v>
      </c>
      <c r="B205" s="22" t="s">
        <v>350</v>
      </c>
      <c r="C205" s="22" t="s">
        <v>493</v>
      </c>
      <c r="D205" s="17" t="s">
        <v>49</v>
      </c>
      <c r="E205" s="23" t="s">
        <v>494</v>
      </c>
      <c r="F205" s="24" t="s">
        <v>117</v>
      </c>
      <c r="G205" s="25">
        <v>4</v>
      </c>
      <c r="H205" s="48"/>
      <c r="I205" s="25">
        <f>ROUND(ROUND(H205,1)*ROUND(G205,1),1)</f>
        <v>0</v>
      </c>
      <c r="O205">
        <f>(I205*21)/100</f>
        <v>0</v>
      </c>
      <c r="P205" t="s">
        <v>27</v>
      </c>
    </row>
    <row r="206" spans="1:16" ht="12.75" customHeight="1" x14ac:dyDescent="0.2">
      <c r="A206" s="26" t="s">
        <v>52</v>
      </c>
      <c r="E206" s="27" t="s">
        <v>488</v>
      </c>
      <c r="H206" s="49"/>
    </row>
    <row r="207" spans="1:16" ht="12.75" customHeight="1" x14ac:dyDescent="0.2">
      <c r="A207" s="30" t="s">
        <v>54</v>
      </c>
      <c r="E207" s="29" t="s">
        <v>49</v>
      </c>
      <c r="H207" s="49"/>
    </row>
    <row r="208" spans="1:16" ht="12.75" customHeight="1" x14ac:dyDescent="0.2">
      <c r="A208" s="17" t="s">
        <v>292</v>
      </c>
      <c r="B208" s="22" t="s">
        <v>355</v>
      </c>
      <c r="C208" s="22" t="s">
        <v>496</v>
      </c>
      <c r="D208" s="17" t="s">
        <v>49</v>
      </c>
      <c r="E208" s="23" t="s">
        <v>497</v>
      </c>
      <c r="F208" s="24" t="s">
        <v>117</v>
      </c>
      <c r="G208" s="25">
        <v>2</v>
      </c>
      <c r="H208" s="48"/>
      <c r="I208" s="25">
        <f>ROUND(ROUND(H208,1)*ROUND(G208,1),1)</f>
        <v>0</v>
      </c>
      <c r="O208">
        <f>(I208*21)/100</f>
        <v>0</v>
      </c>
      <c r="P208" t="s">
        <v>27</v>
      </c>
    </row>
    <row r="209" spans="1:16" ht="12.75" customHeight="1" x14ac:dyDescent="0.2">
      <c r="A209" s="26" t="s">
        <v>52</v>
      </c>
      <c r="E209" s="27" t="s">
        <v>498</v>
      </c>
      <c r="H209" s="49"/>
    </row>
    <row r="210" spans="1:16" ht="12.75" customHeight="1" x14ac:dyDescent="0.2">
      <c r="A210" s="30" t="s">
        <v>54</v>
      </c>
      <c r="E210" s="29" t="s">
        <v>49</v>
      </c>
      <c r="H210" s="49"/>
    </row>
    <row r="211" spans="1:16" ht="12.75" customHeight="1" x14ac:dyDescent="0.2">
      <c r="A211" s="17" t="s">
        <v>292</v>
      </c>
      <c r="B211" s="22" t="s">
        <v>360</v>
      </c>
      <c r="C211" s="22" t="s">
        <v>503</v>
      </c>
      <c r="D211" s="17" t="s">
        <v>49</v>
      </c>
      <c r="E211" s="23" t="s">
        <v>504</v>
      </c>
      <c r="F211" s="24" t="s">
        <v>117</v>
      </c>
      <c r="G211" s="25">
        <v>2</v>
      </c>
      <c r="H211" s="48"/>
      <c r="I211" s="25">
        <f>ROUND(ROUND(H211,1)*ROUND(G211,1),1)</f>
        <v>0</v>
      </c>
      <c r="O211">
        <f>(I211*21)/100</f>
        <v>0</v>
      </c>
      <c r="P211" t="s">
        <v>27</v>
      </c>
    </row>
    <row r="212" spans="1:16" ht="12.75" customHeight="1" x14ac:dyDescent="0.2">
      <c r="A212" s="26" t="s">
        <v>52</v>
      </c>
      <c r="E212" s="27" t="s">
        <v>498</v>
      </c>
      <c r="H212" s="49"/>
    </row>
    <row r="213" spans="1:16" ht="12.75" customHeight="1" x14ac:dyDescent="0.2">
      <c r="A213" s="30" t="s">
        <v>54</v>
      </c>
      <c r="E213" s="29" t="s">
        <v>49</v>
      </c>
      <c r="H213" s="49"/>
    </row>
    <row r="214" spans="1:16" ht="12.75" customHeight="1" x14ac:dyDescent="0.2">
      <c r="A214" s="17" t="s">
        <v>292</v>
      </c>
      <c r="B214" s="22" t="s">
        <v>364</v>
      </c>
      <c r="C214" s="22" t="s">
        <v>506</v>
      </c>
      <c r="D214" s="17" t="s">
        <v>49</v>
      </c>
      <c r="E214" s="23" t="s">
        <v>507</v>
      </c>
      <c r="F214" s="24" t="s">
        <v>117</v>
      </c>
      <c r="G214" s="25">
        <v>5</v>
      </c>
      <c r="H214" s="48"/>
      <c r="I214" s="25">
        <f>ROUND(ROUND(H214,1)*ROUND(G214,1),1)</f>
        <v>0</v>
      </c>
      <c r="O214">
        <f>(I214*21)/100</f>
        <v>0</v>
      </c>
      <c r="P214" t="s">
        <v>27</v>
      </c>
    </row>
    <row r="215" spans="1:16" ht="12.75" customHeight="1" x14ac:dyDescent="0.2">
      <c r="A215" s="26" t="s">
        <v>52</v>
      </c>
      <c r="E215" s="27" t="s">
        <v>498</v>
      </c>
      <c r="H215" s="49"/>
    </row>
    <row r="216" spans="1:16" ht="12.75" customHeight="1" x14ac:dyDescent="0.2">
      <c r="A216" s="30" t="s">
        <v>54</v>
      </c>
      <c r="E216" s="29" t="s">
        <v>49</v>
      </c>
      <c r="H216" s="49"/>
    </row>
    <row r="217" spans="1:16" ht="12.75" customHeight="1" x14ac:dyDescent="0.2">
      <c r="A217" s="17" t="s">
        <v>292</v>
      </c>
      <c r="B217" s="22" t="s">
        <v>370</v>
      </c>
      <c r="C217" s="22" t="s">
        <v>509</v>
      </c>
      <c r="D217" s="17" t="s">
        <v>49</v>
      </c>
      <c r="E217" s="23" t="s">
        <v>510</v>
      </c>
      <c r="F217" s="24" t="s">
        <v>117</v>
      </c>
      <c r="G217" s="25">
        <v>2</v>
      </c>
      <c r="H217" s="48"/>
      <c r="I217" s="25">
        <f>ROUND(ROUND(H217,1)*ROUND(G217,1),1)</f>
        <v>0</v>
      </c>
      <c r="O217">
        <f>(I217*21)/100</f>
        <v>0</v>
      </c>
      <c r="P217" t="s">
        <v>27</v>
      </c>
    </row>
    <row r="218" spans="1:16" ht="12.75" customHeight="1" x14ac:dyDescent="0.2">
      <c r="A218" s="26" t="s">
        <v>52</v>
      </c>
      <c r="E218" s="27" t="s">
        <v>498</v>
      </c>
      <c r="H218" s="49"/>
    </row>
    <row r="219" spans="1:16" ht="12.75" customHeight="1" x14ac:dyDescent="0.2">
      <c r="A219" s="30" t="s">
        <v>54</v>
      </c>
      <c r="E219" s="29" t="s">
        <v>49</v>
      </c>
      <c r="H219" s="49"/>
    </row>
    <row r="220" spans="1:16" ht="12.75" customHeight="1" x14ac:dyDescent="0.2">
      <c r="A220" s="17" t="s">
        <v>292</v>
      </c>
      <c r="B220" s="22" t="s">
        <v>374</v>
      </c>
      <c r="C220" s="22" t="s">
        <v>512</v>
      </c>
      <c r="D220" s="17" t="s">
        <v>49</v>
      </c>
      <c r="E220" s="23" t="s">
        <v>513</v>
      </c>
      <c r="F220" s="24" t="s">
        <v>117</v>
      </c>
      <c r="G220" s="25">
        <v>6</v>
      </c>
      <c r="H220" s="48"/>
      <c r="I220" s="25">
        <f>ROUND(ROUND(H220,1)*ROUND(G220,1),1)</f>
        <v>0</v>
      </c>
      <c r="O220">
        <f>(I220*21)/100</f>
        <v>0</v>
      </c>
      <c r="P220" t="s">
        <v>27</v>
      </c>
    </row>
    <row r="221" spans="1:16" ht="12.75" customHeight="1" x14ac:dyDescent="0.2">
      <c r="A221" s="26" t="s">
        <v>52</v>
      </c>
      <c r="E221" s="27" t="s">
        <v>514</v>
      </c>
      <c r="H221" s="49"/>
    </row>
    <row r="222" spans="1:16" ht="12.75" customHeight="1" x14ac:dyDescent="0.2">
      <c r="A222" s="30" t="s">
        <v>54</v>
      </c>
      <c r="E222" s="29" t="s">
        <v>49</v>
      </c>
      <c r="H222" s="49"/>
    </row>
    <row r="223" spans="1:16" ht="12.75" customHeight="1" x14ac:dyDescent="0.2">
      <c r="A223" s="17" t="s">
        <v>292</v>
      </c>
      <c r="B223" s="22" t="s">
        <v>379</v>
      </c>
      <c r="C223" s="22" t="s">
        <v>516</v>
      </c>
      <c r="D223" s="17" t="s">
        <v>49</v>
      </c>
      <c r="E223" s="23" t="s">
        <v>517</v>
      </c>
      <c r="F223" s="24" t="s">
        <v>117</v>
      </c>
      <c r="G223" s="25">
        <v>17</v>
      </c>
      <c r="H223" s="48"/>
      <c r="I223" s="25">
        <f>ROUND(ROUND(H223,1)*ROUND(G223,1),1)</f>
        <v>0</v>
      </c>
      <c r="O223">
        <f>(I223*21)/100</f>
        <v>0</v>
      </c>
      <c r="P223" t="s">
        <v>27</v>
      </c>
    </row>
    <row r="224" spans="1:16" ht="12.75" customHeight="1" x14ac:dyDescent="0.2">
      <c r="A224" s="26" t="s">
        <v>52</v>
      </c>
      <c r="E224" s="27" t="s">
        <v>518</v>
      </c>
      <c r="H224" s="49"/>
    </row>
    <row r="225" spans="1:16" ht="12.75" customHeight="1" x14ac:dyDescent="0.2">
      <c r="A225" s="30" t="s">
        <v>54</v>
      </c>
      <c r="E225" s="29" t="s">
        <v>49</v>
      </c>
      <c r="H225" s="49"/>
    </row>
    <row r="226" spans="1:16" ht="12.75" customHeight="1" x14ac:dyDescent="0.2">
      <c r="A226" s="17" t="s">
        <v>47</v>
      </c>
      <c r="B226" s="22" t="s">
        <v>383</v>
      </c>
      <c r="C226" s="22" t="s">
        <v>520</v>
      </c>
      <c r="D226" s="17" t="s">
        <v>49</v>
      </c>
      <c r="E226" s="23" t="s">
        <v>521</v>
      </c>
      <c r="F226" s="24" t="s">
        <v>117</v>
      </c>
      <c r="G226" s="25">
        <v>6</v>
      </c>
      <c r="H226" s="48"/>
      <c r="I226" s="25">
        <f>ROUND(ROUND(H226,1)*ROUND(G226,1),1)</f>
        <v>0</v>
      </c>
      <c r="O226">
        <f>(I226*21)/100</f>
        <v>0</v>
      </c>
      <c r="P226" t="s">
        <v>27</v>
      </c>
    </row>
    <row r="227" spans="1:16" ht="25.5" customHeight="1" x14ac:dyDescent="0.2">
      <c r="A227" s="26" t="s">
        <v>52</v>
      </c>
      <c r="E227" s="27" t="s">
        <v>522</v>
      </c>
      <c r="H227" s="49"/>
    </row>
    <row r="228" spans="1:16" ht="12.75" customHeight="1" x14ac:dyDescent="0.2">
      <c r="A228" s="30" t="s">
        <v>54</v>
      </c>
      <c r="E228" s="29" t="s">
        <v>49</v>
      </c>
      <c r="H228" s="49"/>
    </row>
    <row r="229" spans="1:16" ht="12.75" customHeight="1" x14ac:dyDescent="0.2">
      <c r="A229" s="17" t="s">
        <v>47</v>
      </c>
      <c r="B229" s="22" t="s">
        <v>386</v>
      </c>
      <c r="C229" s="22" t="s">
        <v>524</v>
      </c>
      <c r="D229" s="17" t="s">
        <v>49</v>
      </c>
      <c r="E229" s="23" t="s">
        <v>525</v>
      </c>
      <c r="F229" s="24" t="s">
        <v>117</v>
      </c>
      <c r="G229" s="25">
        <v>6</v>
      </c>
      <c r="H229" s="48"/>
      <c r="I229" s="25">
        <f>ROUND(ROUND(H229,1)*ROUND(G229,1),1)</f>
        <v>0</v>
      </c>
      <c r="O229">
        <f>(I229*21)/100</f>
        <v>0</v>
      </c>
      <c r="P229" t="s">
        <v>27</v>
      </c>
    </row>
    <row r="230" spans="1:16" ht="25.5" customHeight="1" x14ac:dyDescent="0.2">
      <c r="A230" s="26" t="s">
        <v>52</v>
      </c>
      <c r="E230" s="27" t="s">
        <v>526</v>
      </c>
      <c r="H230" s="49"/>
    </row>
    <row r="231" spans="1:16" ht="12.75" customHeight="1" x14ac:dyDescent="0.2">
      <c r="A231" s="30" t="s">
        <v>54</v>
      </c>
      <c r="E231" s="29" t="s">
        <v>654</v>
      </c>
      <c r="H231" s="49"/>
    </row>
    <row r="232" spans="1:16" ht="12.75" customHeight="1" x14ac:dyDescent="0.2">
      <c r="A232" s="17" t="s">
        <v>292</v>
      </c>
      <c r="B232" s="22" t="s">
        <v>391</v>
      </c>
      <c r="C232" s="22" t="s">
        <v>533</v>
      </c>
      <c r="D232" s="17" t="s">
        <v>49</v>
      </c>
      <c r="E232" s="23" t="s">
        <v>534</v>
      </c>
      <c r="F232" s="24" t="s">
        <v>117</v>
      </c>
      <c r="G232" s="25">
        <v>5</v>
      </c>
      <c r="H232" s="48"/>
      <c r="I232" s="25">
        <f>ROUND(ROUND(H232,1)*ROUND(G232,1),1)</f>
        <v>0</v>
      </c>
      <c r="O232">
        <f>(I232*21)/100</f>
        <v>0</v>
      </c>
      <c r="P232" t="s">
        <v>27</v>
      </c>
    </row>
    <row r="233" spans="1:16" ht="12.75" customHeight="1" x14ac:dyDescent="0.2">
      <c r="A233" s="26" t="s">
        <v>52</v>
      </c>
      <c r="E233" s="27" t="s">
        <v>535</v>
      </c>
      <c r="H233" s="49"/>
    </row>
    <row r="234" spans="1:16" ht="12.75" customHeight="1" x14ac:dyDescent="0.2">
      <c r="A234" s="30" t="s">
        <v>54</v>
      </c>
      <c r="E234" s="29" t="s">
        <v>49</v>
      </c>
      <c r="H234" s="49"/>
    </row>
    <row r="235" spans="1:16" ht="12.75" customHeight="1" x14ac:dyDescent="0.2">
      <c r="A235" s="17" t="s">
        <v>292</v>
      </c>
      <c r="B235" s="22" t="s">
        <v>395</v>
      </c>
      <c r="C235" s="22" t="s">
        <v>655</v>
      </c>
      <c r="D235" s="17" t="s">
        <v>49</v>
      </c>
      <c r="E235" s="23" t="s">
        <v>656</v>
      </c>
      <c r="F235" s="24" t="s">
        <v>117</v>
      </c>
      <c r="G235" s="25">
        <v>1</v>
      </c>
      <c r="H235" s="48"/>
      <c r="I235" s="25">
        <f>ROUND(ROUND(H235,1)*ROUND(G235,1),1)</f>
        <v>0</v>
      </c>
      <c r="O235">
        <f>(I235*21)/100</f>
        <v>0</v>
      </c>
      <c r="P235" t="s">
        <v>27</v>
      </c>
    </row>
    <row r="236" spans="1:16" ht="12.75" customHeight="1" x14ac:dyDescent="0.2">
      <c r="A236" s="26" t="s">
        <v>52</v>
      </c>
      <c r="E236" s="27" t="s">
        <v>657</v>
      </c>
      <c r="H236" s="49"/>
    </row>
    <row r="237" spans="1:16" ht="12.75" customHeight="1" x14ac:dyDescent="0.2">
      <c r="A237" s="30" t="s">
        <v>54</v>
      </c>
      <c r="E237" s="29" t="s">
        <v>49</v>
      </c>
      <c r="H237" s="49"/>
    </row>
    <row r="238" spans="1:16" ht="12.75" customHeight="1" x14ac:dyDescent="0.2">
      <c r="A238" s="17" t="s">
        <v>47</v>
      </c>
      <c r="B238" s="22" t="s">
        <v>401</v>
      </c>
      <c r="C238" s="22" t="s">
        <v>558</v>
      </c>
      <c r="D238" s="17" t="s">
        <v>49</v>
      </c>
      <c r="E238" s="23" t="s">
        <v>559</v>
      </c>
      <c r="F238" s="24" t="s">
        <v>183</v>
      </c>
      <c r="G238" s="25">
        <v>216.9</v>
      </c>
      <c r="H238" s="48"/>
      <c r="I238" s="25">
        <f>ROUND(ROUND(H238,1)*ROUND(G238,1),1)</f>
        <v>0</v>
      </c>
      <c r="O238">
        <f>(I238*21)/100</f>
        <v>0</v>
      </c>
      <c r="P238" t="s">
        <v>27</v>
      </c>
    </row>
    <row r="239" spans="1:16" ht="25.5" customHeight="1" x14ac:dyDescent="0.2">
      <c r="A239" s="26" t="s">
        <v>52</v>
      </c>
      <c r="E239" s="27" t="s">
        <v>560</v>
      </c>
      <c r="H239" s="49"/>
    </row>
    <row r="240" spans="1:16" ht="12.75" customHeight="1" x14ac:dyDescent="0.2">
      <c r="A240" s="28" t="s">
        <v>54</v>
      </c>
      <c r="E240" s="29" t="s">
        <v>651</v>
      </c>
      <c r="H240" s="49"/>
    </row>
    <row r="241" spans="1:16" ht="12.75" customHeight="1" x14ac:dyDescent="0.2">
      <c r="A241" s="5" t="s">
        <v>45</v>
      </c>
      <c r="B241" s="5"/>
      <c r="C241" s="32" t="s">
        <v>42</v>
      </c>
      <c r="D241" s="5"/>
      <c r="E241" s="20" t="s">
        <v>561</v>
      </c>
      <c r="F241" s="5"/>
      <c r="G241" s="5"/>
      <c r="H241" s="50"/>
      <c r="I241" s="33">
        <f>0+I242+I245+I248+I251+I254+I257+I260+I263+I266</f>
        <v>0</v>
      </c>
    </row>
    <row r="242" spans="1:16" ht="12.75" customHeight="1" x14ac:dyDescent="0.2">
      <c r="A242" s="17" t="s">
        <v>47</v>
      </c>
      <c r="B242" s="22" t="s">
        <v>411</v>
      </c>
      <c r="C242" s="22" t="s">
        <v>563</v>
      </c>
      <c r="D242" s="17" t="s">
        <v>49</v>
      </c>
      <c r="E242" s="23" t="s">
        <v>564</v>
      </c>
      <c r="F242" s="24" t="s">
        <v>183</v>
      </c>
      <c r="G242" s="25">
        <v>13.6</v>
      </c>
      <c r="H242" s="48"/>
      <c r="I242" s="25">
        <f>ROUND(ROUND(H242,1)*ROUND(G242,1),1)</f>
        <v>0</v>
      </c>
      <c r="O242">
        <f>(I242*21)/100</f>
        <v>0</v>
      </c>
      <c r="P242" t="s">
        <v>27</v>
      </c>
    </row>
    <row r="243" spans="1:16" ht="25.5" customHeight="1" x14ac:dyDescent="0.2">
      <c r="A243" s="26" t="s">
        <v>52</v>
      </c>
      <c r="E243" s="27" t="s">
        <v>658</v>
      </c>
      <c r="H243" s="49"/>
    </row>
    <row r="244" spans="1:16" ht="12.75" customHeight="1" x14ac:dyDescent="0.2">
      <c r="A244" s="30" t="s">
        <v>54</v>
      </c>
      <c r="E244" s="29" t="s">
        <v>659</v>
      </c>
      <c r="H244" s="49"/>
    </row>
    <row r="245" spans="1:16" ht="12.75" customHeight="1" x14ac:dyDescent="0.2">
      <c r="A245" s="17" t="s">
        <v>47</v>
      </c>
      <c r="B245" s="22" t="s">
        <v>415</v>
      </c>
      <c r="C245" s="22" t="s">
        <v>568</v>
      </c>
      <c r="D245" s="17" t="s">
        <v>49</v>
      </c>
      <c r="E245" s="23" t="s">
        <v>569</v>
      </c>
      <c r="F245" s="24" t="s">
        <v>183</v>
      </c>
      <c r="G245" s="25">
        <v>15.5</v>
      </c>
      <c r="H245" s="48"/>
      <c r="I245" s="25">
        <f>ROUND(ROUND(H245,1)*ROUND(G245,1),1)</f>
        <v>0</v>
      </c>
      <c r="O245">
        <f>(I245*21)/100</f>
        <v>0</v>
      </c>
      <c r="P245" t="s">
        <v>27</v>
      </c>
    </row>
    <row r="246" spans="1:16" ht="25.5" customHeight="1" x14ac:dyDescent="0.2">
      <c r="A246" s="26" t="s">
        <v>52</v>
      </c>
      <c r="E246" s="27" t="s">
        <v>660</v>
      </c>
      <c r="H246" s="49"/>
    </row>
    <row r="247" spans="1:16" ht="12.75" customHeight="1" x14ac:dyDescent="0.2">
      <c r="A247" s="30" t="s">
        <v>54</v>
      </c>
      <c r="E247" s="29" t="s">
        <v>661</v>
      </c>
      <c r="H247" s="49"/>
    </row>
    <row r="248" spans="1:16" ht="12.75" customHeight="1" x14ac:dyDescent="0.2">
      <c r="A248" s="17" t="s">
        <v>47</v>
      </c>
      <c r="B248" s="22" t="s">
        <v>419</v>
      </c>
      <c r="C248" s="22" t="s">
        <v>573</v>
      </c>
      <c r="D248" s="17" t="s">
        <v>49</v>
      </c>
      <c r="E248" s="23" t="s">
        <v>574</v>
      </c>
      <c r="F248" s="24" t="s">
        <v>183</v>
      </c>
      <c r="G248" s="25">
        <v>13.6</v>
      </c>
      <c r="H248" s="48"/>
      <c r="I248" s="25">
        <f>ROUND(ROUND(H248,1)*ROUND(G248,1),1)</f>
        <v>0</v>
      </c>
      <c r="O248">
        <f>(I248*21)/100</f>
        <v>0</v>
      </c>
      <c r="P248" t="s">
        <v>27</v>
      </c>
    </row>
    <row r="249" spans="1:16" ht="25.5" customHeight="1" x14ac:dyDescent="0.2">
      <c r="A249" s="26" t="s">
        <v>52</v>
      </c>
      <c r="E249" s="27" t="s">
        <v>662</v>
      </c>
      <c r="H249" s="49"/>
    </row>
    <row r="250" spans="1:16" ht="12.75" customHeight="1" x14ac:dyDescent="0.2">
      <c r="A250" s="30" t="s">
        <v>54</v>
      </c>
      <c r="E250" s="29" t="s">
        <v>659</v>
      </c>
      <c r="H250" s="49"/>
    </row>
    <row r="251" spans="1:16" ht="12.75" customHeight="1" x14ac:dyDescent="0.2">
      <c r="A251" s="17" t="s">
        <v>47</v>
      </c>
      <c r="B251" s="22" t="s">
        <v>422</v>
      </c>
      <c r="C251" s="22" t="s">
        <v>577</v>
      </c>
      <c r="D251" s="17" t="s">
        <v>49</v>
      </c>
      <c r="E251" s="23" t="s">
        <v>578</v>
      </c>
      <c r="F251" s="24" t="s">
        <v>275</v>
      </c>
      <c r="G251" s="25">
        <v>129.4</v>
      </c>
      <c r="H251" s="48"/>
      <c r="I251" s="25">
        <f>ROUND(ROUND(H251,1)*ROUND(G251,1),1)</f>
        <v>0</v>
      </c>
      <c r="O251">
        <f>(I251*21)/100</f>
        <v>0</v>
      </c>
      <c r="P251" t="s">
        <v>27</v>
      </c>
    </row>
    <row r="252" spans="1:16" ht="12.75" customHeight="1" x14ac:dyDescent="0.2">
      <c r="A252" s="26" t="s">
        <v>52</v>
      </c>
      <c r="E252" s="27" t="s">
        <v>579</v>
      </c>
      <c r="H252" s="49"/>
    </row>
    <row r="253" spans="1:16" ht="12.75" customHeight="1" x14ac:dyDescent="0.2">
      <c r="A253" s="30" t="s">
        <v>54</v>
      </c>
      <c r="E253" s="29" t="s">
        <v>49</v>
      </c>
      <c r="H253" s="49"/>
    </row>
    <row r="254" spans="1:16" ht="12.75" customHeight="1" x14ac:dyDescent="0.2">
      <c r="A254" s="17" t="s">
        <v>47</v>
      </c>
      <c r="B254" s="22" t="s">
        <v>425</v>
      </c>
      <c r="C254" s="22" t="s">
        <v>581</v>
      </c>
      <c r="D254" s="17" t="s">
        <v>49</v>
      </c>
      <c r="E254" s="23" t="s">
        <v>582</v>
      </c>
      <c r="F254" s="24" t="s">
        <v>275</v>
      </c>
      <c r="G254" s="25">
        <v>3.2</v>
      </c>
      <c r="H254" s="48"/>
      <c r="I254" s="25">
        <f>ROUND(ROUND(H254,1)*ROUND(G254,1),1)</f>
        <v>0</v>
      </c>
      <c r="O254">
        <f>(I254*21)/100</f>
        <v>0</v>
      </c>
      <c r="P254" t="s">
        <v>27</v>
      </c>
    </row>
    <row r="255" spans="1:16" ht="12.75" customHeight="1" x14ac:dyDescent="0.2">
      <c r="A255" s="26" t="s">
        <v>52</v>
      </c>
      <c r="E255" s="27" t="s">
        <v>583</v>
      </c>
      <c r="H255" s="49"/>
    </row>
    <row r="256" spans="1:16" ht="12.75" customHeight="1" x14ac:dyDescent="0.2">
      <c r="A256" s="30" t="s">
        <v>54</v>
      </c>
      <c r="E256" s="29" t="s">
        <v>663</v>
      </c>
      <c r="H256" s="49"/>
    </row>
    <row r="257" spans="1:16" ht="12.75" customHeight="1" x14ac:dyDescent="0.2">
      <c r="A257" s="17" t="s">
        <v>47</v>
      </c>
      <c r="B257" s="22" t="s">
        <v>429</v>
      </c>
      <c r="C257" s="22" t="s">
        <v>586</v>
      </c>
      <c r="D257" s="17" t="s">
        <v>49</v>
      </c>
      <c r="E257" s="23" t="s">
        <v>587</v>
      </c>
      <c r="F257" s="24" t="s">
        <v>275</v>
      </c>
      <c r="G257" s="25">
        <v>126.1</v>
      </c>
      <c r="H257" s="48"/>
      <c r="I257" s="25">
        <f>ROUND(ROUND(H257,1)*ROUND(G257,1),1)</f>
        <v>0</v>
      </c>
      <c r="O257">
        <f>(I257*21)/100</f>
        <v>0</v>
      </c>
      <c r="P257" t="s">
        <v>27</v>
      </c>
    </row>
    <row r="258" spans="1:16" ht="12.75" customHeight="1" x14ac:dyDescent="0.2">
      <c r="A258" s="26" t="s">
        <v>52</v>
      </c>
      <c r="E258" s="27" t="s">
        <v>588</v>
      </c>
      <c r="H258" s="49"/>
    </row>
    <row r="259" spans="1:16" ht="12.75" customHeight="1" x14ac:dyDescent="0.2">
      <c r="A259" s="30" t="s">
        <v>54</v>
      </c>
      <c r="E259" s="29" t="s">
        <v>664</v>
      </c>
      <c r="H259" s="49"/>
    </row>
    <row r="260" spans="1:16" ht="12.75" customHeight="1" x14ac:dyDescent="0.2">
      <c r="A260" s="17" t="s">
        <v>47</v>
      </c>
      <c r="B260" s="22" t="s">
        <v>433</v>
      </c>
      <c r="C260" s="22" t="s">
        <v>591</v>
      </c>
      <c r="D260" s="17" t="s">
        <v>49</v>
      </c>
      <c r="E260" s="23" t="s">
        <v>592</v>
      </c>
      <c r="F260" s="24" t="s">
        <v>275</v>
      </c>
      <c r="G260" s="25">
        <v>74.237877999999995</v>
      </c>
      <c r="H260" s="48"/>
      <c r="I260" s="25">
        <f>ROUND(ROUND(H260,1)*ROUND(G260,1),1)</f>
        <v>0</v>
      </c>
      <c r="O260">
        <f>(I260*21)/100</f>
        <v>0</v>
      </c>
      <c r="P260" t="s">
        <v>27</v>
      </c>
    </row>
    <row r="261" spans="1:16" ht="12.75" customHeight="1" x14ac:dyDescent="0.2">
      <c r="A261" s="26" t="s">
        <v>52</v>
      </c>
      <c r="E261" s="27" t="s">
        <v>49</v>
      </c>
      <c r="H261" s="49"/>
    </row>
    <row r="262" spans="1:16" ht="12.75" customHeight="1" x14ac:dyDescent="0.2">
      <c r="A262" s="30" t="s">
        <v>54</v>
      </c>
      <c r="E262" s="29" t="s">
        <v>49</v>
      </c>
      <c r="H262" s="49"/>
    </row>
    <row r="263" spans="1:16" ht="12.75" customHeight="1" x14ac:dyDescent="0.2">
      <c r="A263" s="17" t="s">
        <v>47</v>
      </c>
      <c r="B263" s="22" t="s">
        <v>467</v>
      </c>
      <c r="C263" s="22" t="s">
        <v>594</v>
      </c>
      <c r="D263" s="17" t="s">
        <v>49</v>
      </c>
      <c r="E263" s="23" t="s">
        <v>595</v>
      </c>
      <c r="F263" s="24" t="s">
        <v>275</v>
      </c>
      <c r="G263" s="25">
        <v>129.36959999999999</v>
      </c>
      <c r="H263" s="48"/>
      <c r="I263" s="25">
        <f>ROUND(ROUND(H263,1)*ROUND(G263,1),1)</f>
        <v>0</v>
      </c>
      <c r="O263">
        <f>(I263*21)/100</f>
        <v>0</v>
      </c>
      <c r="P263" t="s">
        <v>27</v>
      </c>
    </row>
    <row r="264" spans="1:16" ht="12.75" customHeight="1" x14ac:dyDescent="0.2">
      <c r="A264" s="26" t="s">
        <v>52</v>
      </c>
      <c r="E264" s="27" t="s">
        <v>596</v>
      </c>
      <c r="H264" s="49"/>
    </row>
    <row r="265" spans="1:16" ht="12.75" customHeight="1" x14ac:dyDescent="0.2">
      <c r="A265" s="30" t="s">
        <v>54</v>
      </c>
      <c r="E265" s="29" t="s">
        <v>49</v>
      </c>
      <c r="H265" s="49"/>
    </row>
    <row r="266" spans="1:16" ht="12.75" customHeight="1" x14ac:dyDescent="0.2">
      <c r="A266" s="17" t="s">
        <v>47</v>
      </c>
      <c r="B266" s="22" t="s">
        <v>473</v>
      </c>
      <c r="C266" s="22" t="s">
        <v>598</v>
      </c>
      <c r="D266" s="17" t="s">
        <v>49</v>
      </c>
      <c r="E266" s="23" t="s">
        <v>595</v>
      </c>
      <c r="F266" s="24" t="s">
        <v>275</v>
      </c>
      <c r="G266" s="25">
        <v>129.4</v>
      </c>
      <c r="H266" s="48"/>
      <c r="I266" s="25">
        <f>ROUND(ROUND(H266,1)*ROUND(G266,1),1)</f>
        <v>0</v>
      </c>
      <c r="O266">
        <f>(I266*21)/100</f>
        <v>0</v>
      </c>
      <c r="P266" t="s">
        <v>27</v>
      </c>
    </row>
    <row r="267" spans="1:16" ht="12.75" customHeight="1" x14ac:dyDescent="0.2">
      <c r="A267" s="26" t="s">
        <v>52</v>
      </c>
      <c r="E267" s="27" t="s">
        <v>599</v>
      </c>
      <c r="H267" s="49"/>
    </row>
    <row r="268" spans="1:16" ht="12.75" customHeight="1" x14ac:dyDescent="0.2">
      <c r="A268" s="28" t="s">
        <v>54</v>
      </c>
      <c r="E268" s="29" t="s">
        <v>49</v>
      </c>
      <c r="H268" s="49"/>
    </row>
  </sheetData>
  <sheetProtection algorithmName="SHA-512" hashValue="L0fcv8heGrHeMcL3LddnVvP3pWRux0tjalz8TP0SjRtYrXnGO1f+j9Yg7yyVAr5uNGKNkI2mklqA7+dwJw0Jbw==" saltValue="jpwkabjlGk4u1lWIbnwJig==" spinCount="100000" sheet="1" objects="1" scenarios="1"/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223"/>
  <sheetViews>
    <sheetView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6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P2" t="s">
        <v>26</v>
      </c>
    </row>
    <row r="3" spans="1:16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665</v>
      </c>
      <c r="I3" s="31">
        <f>0+I10+I113+I120+I127+I134+I141+I208</f>
        <v>0</v>
      </c>
      <c r="O3" t="s">
        <v>22</v>
      </c>
      <c r="P3" t="s">
        <v>25</v>
      </c>
    </row>
    <row r="4" spans="1:16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6" ht="12.75" customHeight="1" x14ac:dyDescent="0.2">
      <c r="A5" t="s">
        <v>20</v>
      </c>
      <c r="B5" s="10" t="s">
        <v>17</v>
      </c>
      <c r="C5" s="43" t="s">
        <v>103</v>
      </c>
      <c r="D5" s="38"/>
      <c r="E5" s="11" t="s">
        <v>104</v>
      </c>
      <c r="F5" s="1"/>
      <c r="G5" s="1"/>
      <c r="H5" s="1"/>
      <c r="I5" s="1"/>
      <c r="O5" t="s">
        <v>24</v>
      </c>
      <c r="P5" t="s">
        <v>27</v>
      </c>
    </row>
    <row r="6" spans="1:16" ht="12.75" customHeight="1" x14ac:dyDescent="0.2">
      <c r="A6" t="s">
        <v>105</v>
      </c>
      <c r="B6" s="13" t="s">
        <v>21</v>
      </c>
      <c r="C6" s="44" t="s">
        <v>665</v>
      </c>
      <c r="D6" s="45"/>
      <c r="E6" s="14" t="s">
        <v>666</v>
      </c>
      <c r="F6" s="5"/>
      <c r="G6" s="5"/>
      <c r="H6" s="5"/>
      <c r="I6" s="5"/>
    </row>
    <row r="7" spans="1:16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6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6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6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0+I11+I14+I17+I20+I23+I26+I29+I32+I35+I38+I41+I44+I47+I50+I53+I56+I59+I62+I65+I68+I71+I74+I77+I80+I83+I86+I89+I92+I95+I98+I101+I104+I107+I110</f>
        <v>0</v>
      </c>
    </row>
    <row r="11" spans="1:16" ht="12.75" customHeight="1" x14ac:dyDescent="0.2">
      <c r="A11" s="17" t="s">
        <v>47</v>
      </c>
      <c r="B11" s="22" t="s">
        <v>25</v>
      </c>
      <c r="C11" s="22" t="s">
        <v>157</v>
      </c>
      <c r="D11" s="17" t="s">
        <v>49</v>
      </c>
      <c r="E11" s="23" t="s">
        <v>158</v>
      </c>
      <c r="F11" s="24" t="s">
        <v>110</v>
      </c>
      <c r="G11" s="25">
        <v>109.3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6" ht="25.5" customHeight="1" x14ac:dyDescent="0.2">
      <c r="A12" s="26" t="s">
        <v>52</v>
      </c>
      <c r="E12" s="27" t="s">
        <v>608</v>
      </c>
      <c r="H12" s="49"/>
    </row>
    <row r="13" spans="1:16" ht="12.75" customHeight="1" x14ac:dyDescent="0.2">
      <c r="A13" s="30" t="s">
        <v>54</v>
      </c>
      <c r="E13" s="29" t="s">
        <v>667</v>
      </c>
      <c r="H13" s="49"/>
    </row>
    <row r="14" spans="1:16" ht="12.75" customHeight="1" x14ac:dyDescent="0.2">
      <c r="A14" s="17" t="s">
        <v>47</v>
      </c>
      <c r="B14" s="22" t="s">
        <v>27</v>
      </c>
      <c r="C14" s="22" t="s">
        <v>668</v>
      </c>
      <c r="D14" s="17" t="s">
        <v>49</v>
      </c>
      <c r="E14" s="23" t="s">
        <v>669</v>
      </c>
      <c r="F14" s="24" t="s">
        <v>110</v>
      </c>
      <c r="G14" s="25">
        <v>85.9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6" ht="25.5" customHeight="1" x14ac:dyDescent="0.2">
      <c r="A15" s="26" t="s">
        <v>52</v>
      </c>
      <c r="E15" s="27" t="s">
        <v>612</v>
      </c>
      <c r="H15" s="49"/>
    </row>
    <row r="16" spans="1:16" ht="12.75" customHeight="1" x14ac:dyDescent="0.2">
      <c r="A16" s="30" t="s">
        <v>54</v>
      </c>
      <c r="E16" s="29" t="s">
        <v>670</v>
      </c>
      <c r="H16" s="49"/>
    </row>
    <row r="17" spans="1:16" ht="12.75" customHeight="1" x14ac:dyDescent="0.2">
      <c r="A17" s="17" t="s">
        <v>47</v>
      </c>
      <c r="B17" s="22" t="s">
        <v>26</v>
      </c>
      <c r="C17" s="22" t="s">
        <v>172</v>
      </c>
      <c r="D17" s="17" t="s">
        <v>49</v>
      </c>
      <c r="E17" s="23" t="s">
        <v>173</v>
      </c>
      <c r="F17" s="24" t="s">
        <v>174</v>
      </c>
      <c r="G17" s="25">
        <v>10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6" ht="12.75" customHeight="1" x14ac:dyDescent="0.2">
      <c r="A18" s="26" t="s">
        <v>52</v>
      </c>
      <c r="E18" s="27" t="s">
        <v>175</v>
      </c>
      <c r="H18" s="49"/>
    </row>
    <row r="19" spans="1:16" ht="12.75" customHeight="1" x14ac:dyDescent="0.2">
      <c r="A19" s="30" t="s">
        <v>54</v>
      </c>
      <c r="E19" s="29" t="s">
        <v>49</v>
      </c>
      <c r="H19" s="49"/>
    </row>
    <row r="20" spans="1:16" ht="12.75" customHeight="1" x14ac:dyDescent="0.2">
      <c r="A20" s="17" t="s">
        <v>47</v>
      </c>
      <c r="B20" s="22" t="s">
        <v>35</v>
      </c>
      <c r="C20" s="22" t="s">
        <v>177</v>
      </c>
      <c r="D20" s="17" t="s">
        <v>49</v>
      </c>
      <c r="E20" s="23" t="s">
        <v>178</v>
      </c>
      <c r="F20" s="24" t="s">
        <v>179</v>
      </c>
      <c r="G20" s="25">
        <v>10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6" ht="12.75" customHeight="1" x14ac:dyDescent="0.2">
      <c r="A21" s="26" t="s">
        <v>52</v>
      </c>
      <c r="E21" s="27" t="s">
        <v>175</v>
      </c>
      <c r="H21" s="49"/>
    </row>
    <row r="22" spans="1:16" ht="12.75" customHeight="1" x14ac:dyDescent="0.2">
      <c r="A22" s="30" t="s">
        <v>54</v>
      </c>
      <c r="E22" s="29" t="s">
        <v>49</v>
      </c>
      <c r="H22" s="49"/>
    </row>
    <row r="23" spans="1:16" ht="12.75" customHeight="1" x14ac:dyDescent="0.2">
      <c r="A23" s="17" t="s">
        <v>47</v>
      </c>
      <c r="B23" s="22" t="s">
        <v>37</v>
      </c>
      <c r="C23" s="22" t="s">
        <v>187</v>
      </c>
      <c r="D23" s="17" t="s">
        <v>49</v>
      </c>
      <c r="E23" s="23" t="s">
        <v>188</v>
      </c>
      <c r="F23" s="24" t="s">
        <v>189</v>
      </c>
      <c r="G23" s="25">
        <v>15.8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6" ht="12.75" customHeight="1" x14ac:dyDescent="0.2">
      <c r="A24" s="26" t="s">
        <v>52</v>
      </c>
      <c r="E24" s="27" t="s">
        <v>190</v>
      </c>
      <c r="H24" s="49"/>
    </row>
    <row r="25" spans="1:16" ht="12.75" customHeight="1" x14ac:dyDescent="0.2">
      <c r="A25" s="30" t="s">
        <v>54</v>
      </c>
      <c r="E25" s="29" t="s">
        <v>49</v>
      </c>
      <c r="H25" s="49"/>
    </row>
    <row r="26" spans="1:16" ht="12.75" customHeight="1" x14ac:dyDescent="0.2">
      <c r="A26" s="17" t="s">
        <v>47</v>
      </c>
      <c r="B26" s="22" t="s">
        <v>39</v>
      </c>
      <c r="C26" s="22" t="s">
        <v>671</v>
      </c>
      <c r="D26" s="17" t="s">
        <v>49</v>
      </c>
      <c r="E26" s="23" t="s">
        <v>672</v>
      </c>
      <c r="F26" s="24" t="s">
        <v>189</v>
      </c>
      <c r="G26" s="25">
        <v>50.6</v>
      </c>
      <c r="H26" s="48"/>
      <c r="I26" s="25">
        <f>ROUND(ROUND(H26,1)*ROUND(G26,1),1)</f>
        <v>0</v>
      </c>
      <c r="O26">
        <f>(I26*21)/100</f>
        <v>0</v>
      </c>
      <c r="P26" t="s">
        <v>27</v>
      </c>
    </row>
    <row r="27" spans="1:16" ht="25.5" customHeight="1" x14ac:dyDescent="0.2">
      <c r="A27" s="26" t="s">
        <v>52</v>
      </c>
      <c r="E27" s="27" t="s">
        <v>207</v>
      </c>
      <c r="H27" s="49"/>
    </row>
    <row r="28" spans="1:16" ht="12.75" customHeight="1" x14ac:dyDescent="0.2">
      <c r="A28" s="30" t="s">
        <v>54</v>
      </c>
      <c r="E28" s="29" t="s">
        <v>49</v>
      </c>
      <c r="H28" s="49"/>
    </row>
    <row r="29" spans="1:16" ht="12.75" customHeight="1" x14ac:dyDescent="0.2">
      <c r="A29" s="17" t="s">
        <v>47</v>
      </c>
      <c r="B29" s="22" t="s">
        <v>66</v>
      </c>
      <c r="C29" s="22" t="s">
        <v>210</v>
      </c>
      <c r="D29" s="17" t="s">
        <v>49</v>
      </c>
      <c r="E29" s="23" t="s">
        <v>211</v>
      </c>
      <c r="F29" s="24" t="s">
        <v>189</v>
      </c>
      <c r="G29" s="25">
        <v>50.6</v>
      </c>
      <c r="H29" s="48"/>
      <c r="I29" s="25">
        <f>ROUND(ROUND(H29,1)*ROUND(G29,1),1)</f>
        <v>0</v>
      </c>
      <c r="O29">
        <f>(I29*21)/100</f>
        <v>0</v>
      </c>
      <c r="P29" t="s">
        <v>27</v>
      </c>
    </row>
    <row r="30" spans="1:16" ht="12.75" customHeight="1" x14ac:dyDescent="0.2">
      <c r="A30" s="26" t="s">
        <v>52</v>
      </c>
      <c r="E30" s="27" t="s">
        <v>190</v>
      </c>
      <c r="H30" s="49"/>
    </row>
    <row r="31" spans="1:16" ht="12.75" customHeight="1" x14ac:dyDescent="0.2">
      <c r="A31" s="30" t="s">
        <v>54</v>
      </c>
      <c r="E31" s="29" t="s">
        <v>49</v>
      </c>
      <c r="H31" s="49"/>
    </row>
    <row r="32" spans="1:16" ht="12.75" customHeight="1" x14ac:dyDescent="0.2">
      <c r="A32" s="17" t="s">
        <v>47</v>
      </c>
      <c r="B32" s="22" t="s">
        <v>69</v>
      </c>
      <c r="C32" s="22" t="s">
        <v>673</v>
      </c>
      <c r="D32" s="17" t="s">
        <v>49</v>
      </c>
      <c r="E32" s="23" t="s">
        <v>674</v>
      </c>
      <c r="F32" s="24" t="s">
        <v>189</v>
      </c>
      <c r="G32" s="25">
        <v>71.7</v>
      </c>
      <c r="H32" s="48"/>
      <c r="I32" s="25">
        <f>ROUND(ROUND(H32,1)*ROUND(G32,1),1)</f>
        <v>0</v>
      </c>
      <c r="O32">
        <f>(I32*21)/100</f>
        <v>0</v>
      </c>
      <c r="P32" t="s">
        <v>27</v>
      </c>
    </row>
    <row r="33" spans="1:16" ht="25.5" customHeight="1" x14ac:dyDescent="0.2">
      <c r="A33" s="26" t="s">
        <v>52</v>
      </c>
      <c r="E33" s="27" t="s">
        <v>207</v>
      </c>
      <c r="H33" s="49"/>
    </row>
    <row r="34" spans="1:16" ht="12.75" customHeight="1" x14ac:dyDescent="0.2">
      <c r="A34" s="30" t="s">
        <v>54</v>
      </c>
      <c r="E34" s="29" t="s">
        <v>49</v>
      </c>
      <c r="H34" s="49"/>
    </row>
    <row r="35" spans="1:16" ht="12.75" customHeight="1" x14ac:dyDescent="0.2">
      <c r="A35" s="17" t="s">
        <v>47</v>
      </c>
      <c r="B35" s="22" t="s">
        <v>42</v>
      </c>
      <c r="C35" s="22" t="s">
        <v>218</v>
      </c>
      <c r="D35" s="17" t="s">
        <v>49</v>
      </c>
      <c r="E35" s="23" t="s">
        <v>219</v>
      </c>
      <c r="F35" s="24" t="s">
        <v>189</v>
      </c>
      <c r="G35" s="25">
        <v>71.7</v>
      </c>
      <c r="H35" s="48"/>
      <c r="I35" s="25">
        <f>ROUND(ROUND(H35,1)*ROUND(G35,1),1)</f>
        <v>0</v>
      </c>
      <c r="O35">
        <f>(I35*21)/100</f>
        <v>0</v>
      </c>
      <c r="P35" t="s">
        <v>27</v>
      </c>
    </row>
    <row r="36" spans="1:16" ht="12.75" customHeight="1" x14ac:dyDescent="0.2">
      <c r="A36" s="26" t="s">
        <v>52</v>
      </c>
      <c r="E36" s="27" t="s">
        <v>190</v>
      </c>
      <c r="H36" s="49"/>
    </row>
    <row r="37" spans="1:16" ht="12.75" customHeight="1" x14ac:dyDescent="0.2">
      <c r="A37" s="30" t="s">
        <v>54</v>
      </c>
      <c r="E37" s="29" t="s">
        <v>49</v>
      </c>
      <c r="H37" s="49"/>
    </row>
    <row r="38" spans="1:16" ht="12.75" customHeight="1" x14ac:dyDescent="0.2">
      <c r="A38" s="17" t="s">
        <v>47</v>
      </c>
      <c r="B38" s="22" t="s">
        <v>44</v>
      </c>
      <c r="C38" s="22" t="s">
        <v>221</v>
      </c>
      <c r="D38" s="17" t="s">
        <v>49</v>
      </c>
      <c r="E38" s="23" t="s">
        <v>222</v>
      </c>
      <c r="F38" s="24" t="s">
        <v>189</v>
      </c>
      <c r="G38" s="25">
        <v>8.4</v>
      </c>
      <c r="H38" s="48"/>
      <c r="I38" s="25">
        <f>ROUND(ROUND(H38,1)*ROUND(G38,1),1)</f>
        <v>0</v>
      </c>
      <c r="O38">
        <f>(I38*21)/100</f>
        <v>0</v>
      </c>
      <c r="P38" t="s">
        <v>27</v>
      </c>
    </row>
    <row r="39" spans="1:16" ht="25.5" customHeight="1" x14ac:dyDescent="0.2">
      <c r="A39" s="26" t="s">
        <v>52</v>
      </c>
      <c r="E39" s="27" t="s">
        <v>207</v>
      </c>
      <c r="H39" s="49"/>
    </row>
    <row r="40" spans="1:16" ht="12.75" customHeight="1" x14ac:dyDescent="0.2">
      <c r="A40" s="30" t="s">
        <v>54</v>
      </c>
      <c r="E40" s="29" t="s">
        <v>49</v>
      </c>
      <c r="H40" s="49"/>
    </row>
    <row r="41" spans="1:16" ht="12.75" customHeight="1" x14ac:dyDescent="0.2">
      <c r="A41" s="17" t="s">
        <v>47</v>
      </c>
      <c r="B41" s="22" t="s">
        <v>76</v>
      </c>
      <c r="C41" s="22" t="s">
        <v>225</v>
      </c>
      <c r="D41" s="17" t="s">
        <v>18</v>
      </c>
      <c r="E41" s="23" t="s">
        <v>226</v>
      </c>
      <c r="F41" s="24" t="s">
        <v>189</v>
      </c>
      <c r="G41" s="25">
        <v>80.2</v>
      </c>
      <c r="H41" s="48"/>
      <c r="I41" s="25">
        <f>ROUND(ROUND(H41,1)*ROUND(G41,1),1)</f>
        <v>0</v>
      </c>
      <c r="O41">
        <f>(I41*21)/100</f>
        <v>0</v>
      </c>
      <c r="P41" t="s">
        <v>27</v>
      </c>
    </row>
    <row r="42" spans="1:16" ht="25.5" customHeight="1" x14ac:dyDescent="0.2">
      <c r="A42" s="26" t="s">
        <v>52</v>
      </c>
      <c r="E42" s="27" t="s">
        <v>223</v>
      </c>
      <c r="H42" s="49"/>
    </row>
    <row r="43" spans="1:16" ht="12.75" customHeight="1" x14ac:dyDescent="0.2">
      <c r="A43" s="30" t="s">
        <v>54</v>
      </c>
      <c r="E43" s="29" t="s">
        <v>49</v>
      </c>
      <c r="H43" s="49"/>
    </row>
    <row r="44" spans="1:16" ht="12.75" customHeight="1" x14ac:dyDescent="0.2">
      <c r="A44" s="17" t="s">
        <v>47</v>
      </c>
      <c r="B44" s="22" t="s">
        <v>79</v>
      </c>
      <c r="C44" s="22" t="s">
        <v>225</v>
      </c>
      <c r="D44" s="17" t="s">
        <v>228</v>
      </c>
      <c r="E44" s="23" t="s">
        <v>226</v>
      </c>
      <c r="F44" s="24" t="s">
        <v>189</v>
      </c>
      <c r="G44" s="25">
        <v>2.4</v>
      </c>
      <c r="H44" s="48"/>
      <c r="I44" s="25">
        <f>ROUND(ROUND(H44,1)*ROUND(G44,1),1)</f>
        <v>0</v>
      </c>
      <c r="O44">
        <f>(I44*21)/100</f>
        <v>0</v>
      </c>
      <c r="P44" t="s">
        <v>27</v>
      </c>
    </row>
    <row r="45" spans="1:16" ht="25.5" customHeight="1" x14ac:dyDescent="0.2">
      <c r="A45" s="26" t="s">
        <v>52</v>
      </c>
      <c r="E45" s="27" t="s">
        <v>229</v>
      </c>
      <c r="H45" s="49"/>
    </row>
    <row r="46" spans="1:16" ht="12.75" customHeight="1" x14ac:dyDescent="0.2">
      <c r="A46" s="30" t="s">
        <v>54</v>
      </c>
      <c r="E46" s="29" t="s">
        <v>675</v>
      </c>
      <c r="H46" s="49"/>
    </row>
    <row r="47" spans="1:16" ht="12.75" customHeight="1" x14ac:dyDescent="0.2">
      <c r="A47" s="17" t="s">
        <v>47</v>
      </c>
      <c r="B47" s="22" t="s">
        <v>82</v>
      </c>
      <c r="C47" s="22" t="s">
        <v>232</v>
      </c>
      <c r="D47" s="17" t="s">
        <v>49</v>
      </c>
      <c r="E47" s="23" t="s">
        <v>233</v>
      </c>
      <c r="F47" s="24" t="s">
        <v>110</v>
      </c>
      <c r="G47" s="25">
        <v>375.9</v>
      </c>
      <c r="H47" s="48"/>
      <c r="I47" s="25">
        <f>ROUND(ROUND(H47,1)*ROUND(G47,1),1)</f>
        <v>0</v>
      </c>
      <c r="O47">
        <f>(I47*21)/100</f>
        <v>0</v>
      </c>
      <c r="P47" t="s">
        <v>27</v>
      </c>
    </row>
    <row r="48" spans="1:16" ht="25.5" customHeight="1" x14ac:dyDescent="0.2">
      <c r="A48" s="26" t="s">
        <v>52</v>
      </c>
      <c r="E48" s="27" t="s">
        <v>622</v>
      </c>
      <c r="H48" s="49"/>
    </row>
    <row r="49" spans="1:16" ht="12.75" customHeight="1" x14ac:dyDescent="0.2">
      <c r="A49" s="30" t="s">
        <v>54</v>
      </c>
      <c r="E49" s="29" t="s">
        <v>49</v>
      </c>
      <c r="H49" s="49"/>
    </row>
    <row r="50" spans="1:16" ht="12.75" customHeight="1" x14ac:dyDescent="0.2">
      <c r="A50" s="17" t="s">
        <v>47</v>
      </c>
      <c r="B50" s="22" t="s">
        <v>85</v>
      </c>
      <c r="C50" s="22" t="s">
        <v>236</v>
      </c>
      <c r="D50" s="17" t="s">
        <v>49</v>
      </c>
      <c r="E50" s="23" t="s">
        <v>237</v>
      </c>
      <c r="F50" s="24" t="s">
        <v>110</v>
      </c>
      <c r="G50" s="25">
        <v>375.9</v>
      </c>
      <c r="H50" s="48"/>
      <c r="I50" s="25">
        <f>ROUND(ROUND(H50,1)*ROUND(G50,1),1)</f>
        <v>0</v>
      </c>
      <c r="O50">
        <f>(I50*21)/100</f>
        <v>0</v>
      </c>
      <c r="P50" t="s">
        <v>27</v>
      </c>
    </row>
    <row r="51" spans="1:16" ht="25.5" customHeight="1" x14ac:dyDescent="0.2">
      <c r="A51" s="26" t="s">
        <v>52</v>
      </c>
      <c r="E51" s="27" t="s">
        <v>622</v>
      </c>
      <c r="H51" s="49"/>
    </row>
    <row r="52" spans="1:16" ht="12.75" customHeight="1" x14ac:dyDescent="0.2">
      <c r="A52" s="30" t="s">
        <v>54</v>
      </c>
      <c r="E52" s="29" t="s">
        <v>49</v>
      </c>
      <c r="H52" s="49"/>
    </row>
    <row r="53" spans="1:16" ht="12.75" customHeight="1" x14ac:dyDescent="0.2">
      <c r="A53" s="17" t="s">
        <v>47</v>
      </c>
      <c r="B53" s="22" t="s">
        <v>88</v>
      </c>
      <c r="C53" s="22" t="s">
        <v>623</v>
      </c>
      <c r="D53" s="17" t="s">
        <v>49</v>
      </c>
      <c r="E53" s="23" t="s">
        <v>624</v>
      </c>
      <c r="F53" s="24" t="s">
        <v>189</v>
      </c>
      <c r="G53" s="25">
        <v>122.4</v>
      </c>
      <c r="H53" s="48"/>
      <c r="I53" s="25">
        <f>ROUND(ROUND(H53,1)*ROUND(G53,1),1)</f>
        <v>0</v>
      </c>
      <c r="O53">
        <f>(I53*21)/100</f>
        <v>0</v>
      </c>
      <c r="P53" t="s">
        <v>27</v>
      </c>
    </row>
    <row r="54" spans="1:16" ht="25.5" customHeight="1" x14ac:dyDescent="0.2">
      <c r="A54" s="26" t="s">
        <v>52</v>
      </c>
      <c r="E54" s="27" t="s">
        <v>625</v>
      </c>
      <c r="H54" s="49"/>
    </row>
    <row r="55" spans="1:16" ht="12.75" customHeight="1" x14ac:dyDescent="0.2">
      <c r="A55" s="30" t="s">
        <v>54</v>
      </c>
      <c r="E55" s="29" t="s">
        <v>676</v>
      </c>
      <c r="H55" s="49"/>
    </row>
    <row r="56" spans="1:16" ht="12.75" customHeight="1" x14ac:dyDescent="0.2">
      <c r="A56" s="17" t="s">
        <v>47</v>
      </c>
      <c r="B56" s="22" t="s">
        <v>91</v>
      </c>
      <c r="C56" s="22" t="s">
        <v>244</v>
      </c>
      <c r="D56" s="17" t="s">
        <v>49</v>
      </c>
      <c r="E56" s="23" t="s">
        <v>245</v>
      </c>
      <c r="F56" s="24" t="s">
        <v>189</v>
      </c>
      <c r="G56" s="25">
        <v>91</v>
      </c>
      <c r="H56" s="48"/>
      <c r="I56" s="25">
        <f>ROUND(ROUND(H56,1)*ROUND(G56,1),1)</f>
        <v>0</v>
      </c>
      <c r="O56">
        <f>(I56*21)/100</f>
        <v>0</v>
      </c>
      <c r="P56" t="s">
        <v>27</v>
      </c>
    </row>
    <row r="57" spans="1:16" ht="25.5" customHeight="1" x14ac:dyDescent="0.2">
      <c r="A57" s="26" t="s">
        <v>52</v>
      </c>
      <c r="E57" s="27" t="s">
        <v>625</v>
      </c>
      <c r="H57" s="49"/>
    </row>
    <row r="58" spans="1:16" ht="12.75" customHeight="1" x14ac:dyDescent="0.2">
      <c r="A58" s="30" t="s">
        <v>54</v>
      </c>
      <c r="E58" s="29" t="s">
        <v>677</v>
      </c>
      <c r="H58" s="49"/>
    </row>
    <row r="59" spans="1:16" ht="12.75" customHeight="1" x14ac:dyDescent="0.2">
      <c r="A59" s="17" t="s">
        <v>47</v>
      </c>
      <c r="B59" s="22" t="s">
        <v>94</v>
      </c>
      <c r="C59" s="22" t="s">
        <v>249</v>
      </c>
      <c r="D59" s="17" t="s">
        <v>18</v>
      </c>
      <c r="E59" s="23" t="s">
        <v>250</v>
      </c>
      <c r="F59" s="24" t="s">
        <v>189</v>
      </c>
      <c r="G59" s="25">
        <v>122.4</v>
      </c>
      <c r="H59" s="48"/>
      <c r="I59" s="25">
        <f>ROUND(ROUND(H59,1)*ROUND(G59,1),1)</f>
        <v>0</v>
      </c>
      <c r="O59">
        <f>(I59*21)/100</f>
        <v>0</v>
      </c>
      <c r="P59" t="s">
        <v>27</v>
      </c>
    </row>
    <row r="60" spans="1:16" ht="25.5" customHeight="1" x14ac:dyDescent="0.2">
      <c r="A60" s="26" t="s">
        <v>52</v>
      </c>
      <c r="E60" s="27" t="s">
        <v>251</v>
      </c>
      <c r="H60" s="49"/>
    </row>
    <row r="61" spans="1:16" ht="12.75" customHeight="1" x14ac:dyDescent="0.2">
      <c r="A61" s="30" t="s">
        <v>54</v>
      </c>
      <c r="E61" s="29" t="s">
        <v>676</v>
      </c>
      <c r="H61" s="49"/>
    </row>
    <row r="62" spans="1:16" ht="12.75" customHeight="1" x14ac:dyDescent="0.2">
      <c r="A62" s="17" t="s">
        <v>47</v>
      </c>
      <c r="B62" s="22" t="s">
        <v>97</v>
      </c>
      <c r="C62" s="22" t="s">
        <v>628</v>
      </c>
      <c r="D62" s="17" t="s">
        <v>18</v>
      </c>
      <c r="E62" s="23" t="s">
        <v>629</v>
      </c>
      <c r="F62" s="24" t="s">
        <v>189</v>
      </c>
      <c r="G62" s="25">
        <v>20.3</v>
      </c>
      <c r="H62" s="48"/>
      <c r="I62" s="25">
        <f>ROUND(ROUND(H62,1)*ROUND(G62,1),1)</f>
        <v>0</v>
      </c>
      <c r="O62">
        <f>(I62*21)/100</f>
        <v>0</v>
      </c>
      <c r="P62" t="s">
        <v>27</v>
      </c>
    </row>
    <row r="63" spans="1:16" ht="25.5" customHeight="1" x14ac:dyDescent="0.2">
      <c r="A63" s="26" t="s">
        <v>52</v>
      </c>
      <c r="E63" s="27" t="s">
        <v>251</v>
      </c>
      <c r="H63" s="49"/>
    </row>
    <row r="64" spans="1:16" ht="12.75" customHeight="1" x14ac:dyDescent="0.2">
      <c r="A64" s="30" t="s">
        <v>54</v>
      </c>
      <c r="E64" s="29" t="s">
        <v>678</v>
      </c>
      <c r="H64" s="49"/>
    </row>
    <row r="65" spans="1:16" ht="12.75" customHeight="1" x14ac:dyDescent="0.2">
      <c r="A65" s="17" t="s">
        <v>47</v>
      </c>
      <c r="B65" s="22" t="s">
        <v>100</v>
      </c>
      <c r="C65" s="22" t="s">
        <v>628</v>
      </c>
      <c r="D65" s="17" t="s">
        <v>228</v>
      </c>
      <c r="E65" s="23" t="s">
        <v>629</v>
      </c>
      <c r="F65" s="24" t="s">
        <v>189</v>
      </c>
      <c r="G65" s="25">
        <v>70.7</v>
      </c>
      <c r="H65" s="48"/>
      <c r="I65" s="25">
        <f>ROUND(ROUND(H65,1)*ROUND(G65,1),1)</f>
        <v>0</v>
      </c>
      <c r="O65">
        <f>(I65*21)/100</f>
        <v>0</v>
      </c>
      <c r="P65" t="s">
        <v>27</v>
      </c>
    </row>
    <row r="66" spans="1:16" ht="25.5" customHeight="1" x14ac:dyDescent="0.2">
      <c r="A66" s="26" t="s">
        <v>52</v>
      </c>
      <c r="E66" s="27" t="s">
        <v>258</v>
      </c>
      <c r="H66" s="49"/>
    </row>
    <row r="67" spans="1:16" ht="12.75" customHeight="1" x14ac:dyDescent="0.2">
      <c r="A67" s="30" t="s">
        <v>54</v>
      </c>
      <c r="E67" s="29" t="s">
        <v>679</v>
      </c>
      <c r="H67" s="49"/>
    </row>
    <row r="68" spans="1:16" ht="12.75" customHeight="1" x14ac:dyDescent="0.2">
      <c r="A68" s="17" t="s">
        <v>47</v>
      </c>
      <c r="B68" s="22" t="s">
        <v>167</v>
      </c>
      <c r="C68" s="22" t="s">
        <v>265</v>
      </c>
      <c r="D68" s="17" t="s">
        <v>18</v>
      </c>
      <c r="E68" s="23" t="s">
        <v>266</v>
      </c>
      <c r="F68" s="24" t="s">
        <v>189</v>
      </c>
      <c r="G68" s="25">
        <v>240.3</v>
      </c>
      <c r="H68" s="48"/>
      <c r="I68" s="25">
        <f>ROUND(ROUND(H68,1)*ROUND(G68,1),1)</f>
        <v>0</v>
      </c>
      <c r="O68">
        <f>(I68*21)/100</f>
        <v>0</v>
      </c>
      <c r="P68" t="s">
        <v>27</v>
      </c>
    </row>
    <row r="69" spans="1:16" ht="25.5" customHeight="1" x14ac:dyDescent="0.2">
      <c r="A69" s="26" t="s">
        <v>52</v>
      </c>
      <c r="E69" s="27" t="s">
        <v>680</v>
      </c>
      <c r="H69" s="49"/>
    </row>
    <row r="70" spans="1:16" ht="12.75" customHeight="1" x14ac:dyDescent="0.2">
      <c r="A70" s="30" t="s">
        <v>54</v>
      </c>
      <c r="E70" s="29" t="s">
        <v>681</v>
      </c>
      <c r="H70" s="49"/>
    </row>
    <row r="71" spans="1:16" ht="12.75" customHeight="1" x14ac:dyDescent="0.2">
      <c r="A71" s="17" t="s">
        <v>47</v>
      </c>
      <c r="B71" s="22" t="s">
        <v>171</v>
      </c>
      <c r="C71" s="22" t="s">
        <v>265</v>
      </c>
      <c r="D71" s="17" t="s">
        <v>228</v>
      </c>
      <c r="E71" s="23" t="s">
        <v>266</v>
      </c>
      <c r="F71" s="24" t="s">
        <v>189</v>
      </c>
      <c r="G71" s="25">
        <v>100</v>
      </c>
      <c r="H71" s="48"/>
      <c r="I71" s="25">
        <f>ROUND(ROUND(H71,1)*ROUND(G71,1),1)</f>
        <v>0</v>
      </c>
      <c r="O71">
        <f>(I71*21)/100</f>
        <v>0</v>
      </c>
      <c r="P71" t="s">
        <v>27</v>
      </c>
    </row>
    <row r="72" spans="1:16" ht="25.5" customHeight="1" x14ac:dyDescent="0.2">
      <c r="A72" s="26" t="s">
        <v>52</v>
      </c>
      <c r="E72" s="27" t="s">
        <v>682</v>
      </c>
      <c r="H72" s="49"/>
    </row>
    <row r="73" spans="1:16" ht="12.75" customHeight="1" x14ac:dyDescent="0.2">
      <c r="A73" s="30" t="s">
        <v>54</v>
      </c>
      <c r="E73" s="29" t="s">
        <v>683</v>
      </c>
      <c r="H73" s="49"/>
    </row>
    <row r="74" spans="1:16" ht="12.75" customHeight="1" x14ac:dyDescent="0.2">
      <c r="A74" s="17" t="s">
        <v>47</v>
      </c>
      <c r="B74" s="22" t="s">
        <v>176</v>
      </c>
      <c r="C74" s="22" t="s">
        <v>273</v>
      </c>
      <c r="D74" s="17" t="s">
        <v>49</v>
      </c>
      <c r="E74" s="23" t="s">
        <v>274</v>
      </c>
      <c r="F74" s="24" t="s">
        <v>275</v>
      </c>
      <c r="G74" s="25">
        <v>183.8</v>
      </c>
      <c r="H74" s="48"/>
      <c r="I74" s="25">
        <f>ROUND(ROUND(H74,1)*ROUND(G74,1),1)</f>
        <v>0</v>
      </c>
      <c r="O74">
        <f>(I74*21)/100</f>
        <v>0</v>
      </c>
      <c r="P74" t="s">
        <v>27</v>
      </c>
    </row>
    <row r="75" spans="1:16" ht="12.75" customHeight="1" x14ac:dyDescent="0.2">
      <c r="A75" s="26" t="s">
        <v>52</v>
      </c>
      <c r="E75" s="27" t="s">
        <v>276</v>
      </c>
      <c r="H75" s="49"/>
    </row>
    <row r="76" spans="1:16" ht="12.75" customHeight="1" x14ac:dyDescent="0.2">
      <c r="A76" s="30" t="s">
        <v>54</v>
      </c>
      <c r="E76" s="29" t="s">
        <v>684</v>
      </c>
      <c r="H76" s="49"/>
    </row>
    <row r="77" spans="1:16" ht="12.75" customHeight="1" x14ac:dyDescent="0.2">
      <c r="A77" s="17" t="s">
        <v>47</v>
      </c>
      <c r="B77" s="22" t="s">
        <v>180</v>
      </c>
      <c r="C77" s="22" t="s">
        <v>279</v>
      </c>
      <c r="D77" s="17" t="s">
        <v>49</v>
      </c>
      <c r="E77" s="23" t="s">
        <v>280</v>
      </c>
      <c r="F77" s="24" t="s">
        <v>189</v>
      </c>
      <c r="G77" s="25">
        <v>121.3</v>
      </c>
      <c r="H77" s="48"/>
      <c r="I77" s="25">
        <f>ROUND(ROUND(H77,1)*ROUND(G77,1),1)</f>
        <v>0</v>
      </c>
      <c r="O77">
        <f>(I77*21)/100</f>
        <v>0</v>
      </c>
      <c r="P77" t="s">
        <v>27</v>
      </c>
    </row>
    <row r="78" spans="1:16" ht="25.5" customHeight="1" x14ac:dyDescent="0.2">
      <c r="A78" s="26" t="s">
        <v>52</v>
      </c>
      <c r="E78" s="27" t="s">
        <v>281</v>
      </c>
      <c r="H78" s="49"/>
    </row>
    <row r="79" spans="1:16" ht="12.75" customHeight="1" x14ac:dyDescent="0.2">
      <c r="A79" s="30" t="s">
        <v>54</v>
      </c>
      <c r="E79" s="29" t="s">
        <v>49</v>
      </c>
      <c r="H79" s="49"/>
    </row>
    <row r="80" spans="1:16" ht="12.75" customHeight="1" x14ac:dyDescent="0.2">
      <c r="A80" s="17" t="s">
        <v>47</v>
      </c>
      <c r="B80" s="22" t="s">
        <v>186</v>
      </c>
      <c r="C80" s="22" t="s">
        <v>284</v>
      </c>
      <c r="D80" s="17" t="s">
        <v>49</v>
      </c>
      <c r="E80" s="23" t="s">
        <v>285</v>
      </c>
      <c r="F80" s="24" t="s">
        <v>189</v>
      </c>
      <c r="G80" s="25">
        <v>21.4</v>
      </c>
      <c r="H80" s="48"/>
      <c r="I80" s="25">
        <f>ROUND(ROUND(H80,1)*ROUND(G80,1),1)</f>
        <v>0</v>
      </c>
      <c r="O80">
        <f>(I80*21)/100</f>
        <v>0</v>
      </c>
      <c r="P80" t="s">
        <v>27</v>
      </c>
    </row>
    <row r="81" spans="1:16" ht="25.5" customHeight="1" x14ac:dyDescent="0.2">
      <c r="A81" s="26" t="s">
        <v>52</v>
      </c>
      <c r="E81" s="27" t="s">
        <v>286</v>
      </c>
      <c r="H81" s="49"/>
    </row>
    <row r="82" spans="1:16" ht="12.75" customHeight="1" x14ac:dyDescent="0.2">
      <c r="A82" s="30" t="s">
        <v>54</v>
      </c>
      <c r="E82" s="29" t="s">
        <v>49</v>
      </c>
      <c r="H82" s="49"/>
    </row>
    <row r="83" spans="1:16" ht="12.75" customHeight="1" x14ac:dyDescent="0.2">
      <c r="A83" s="17" t="s">
        <v>47</v>
      </c>
      <c r="B83" s="22" t="s">
        <v>191</v>
      </c>
      <c r="C83" s="22" t="s">
        <v>288</v>
      </c>
      <c r="D83" s="17" t="s">
        <v>18</v>
      </c>
      <c r="E83" s="23" t="s">
        <v>289</v>
      </c>
      <c r="F83" s="24" t="s">
        <v>189</v>
      </c>
      <c r="G83" s="25">
        <v>43.7</v>
      </c>
      <c r="H83" s="48"/>
      <c r="I83" s="25">
        <f>ROUND(ROUND(H83,1)*ROUND(G83,1),1)</f>
        <v>0</v>
      </c>
      <c r="O83">
        <f>(I83*21)/100</f>
        <v>0</v>
      </c>
      <c r="P83" t="s">
        <v>27</v>
      </c>
    </row>
    <row r="84" spans="1:16" ht="25.5" customHeight="1" x14ac:dyDescent="0.2">
      <c r="A84" s="26" t="s">
        <v>52</v>
      </c>
      <c r="E84" s="27" t="s">
        <v>290</v>
      </c>
      <c r="H84" s="49"/>
    </row>
    <row r="85" spans="1:16" ht="12.75" customHeight="1" x14ac:dyDescent="0.2">
      <c r="A85" s="30" t="s">
        <v>54</v>
      </c>
      <c r="E85" s="29" t="s">
        <v>49</v>
      </c>
      <c r="H85" s="49"/>
    </row>
    <row r="86" spans="1:16" ht="12.75" customHeight="1" x14ac:dyDescent="0.2">
      <c r="A86" s="17" t="s">
        <v>292</v>
      </c>
      <c r="B86" s="22" t="s">
        <v>200</v>
      </c>
      <c r="C86" s="22" t="s">
        <v>635</v>
      </c>
      <c r="D86" s="17" t="s">
        <v>49</v>
      </c>
      <c r="E86" s="23" t="s">
        <v>636</v>
      </c>
      <c r="F86" s="24" t="s">
        <v>275</v>
      </c>
      <c r="G86" s="25">
        <v>87.3</v>
      </c>
      <c r="H86" s="48"/>
      <c r="I86" s="25">
        <f>ROUND(ROUND(H86,1)*ROUND(G86,1),1)</f>
        <v>0</v>
      </c>
      <c r="O86">
        <f>(I86*21)/100</f>
        <v>0</v>
      </c>
      <c r="P86" t="s">
        <v>27</v>
      </c>
    </row>
    <row r="87" spans="1:16" ht="12.75" customHeight="1" x14ac:dyDescent="0.2">
      <c r="A87" s="26" t="s">
        <v>52</v>
      </c>
      <c r="E87" s="27" t="s">
        <v>637</v>
      </c>
      <c r="H87" s="49"/>
    </row>
    <row r="88" spans="1:16" ht="12.75" customHeight="1" x14ac:dyDescent="0.2">
      <c r="A88" s="30" t="s">
        <v>54</v>
      </c>
      <c r="E88" s="29" t="s">
        <v>685</v>
      </c>
      <c r="H88" s="49"/>
    </row>
    <row r="89" spans="1:16" ht="12.75" customHeight="1" x14ac:dyDescent="0.2">
      <c r="A89" s="17" t="s">
        <v>47</v>
      </c>
      <c r="B89" s="22" t="s">
        <v>196</v>
      </c>
      <c r="C89" s="22" t="s">
        <v>288</v>
      </c>
      <c r="D89" s="17" t="s">
        <v>228</v>
      </c>
      <c r="E89" s="23" t="s">
        <v>289</v>
      </c>
      <c r="F89" s="24" t="s">
        <v>189</v>
      </c>
      <c r="G89" s="25">
        <v>2.1</v>
      </c>
      <c r="H89" s="48"/>
      <c r="I89" s="25">
        <f>ROUND(ROUND(H89,1)*ROUND(G89,1),1)</f>
        <v>0</v>
      </c>
      <c r="O89">
        <f>(I89*21)/100</f>
        <v>0</v>
      </c>
      <c r="P89" t="s">
        <v>27</v>
      </c>
    </row>
    <row r="90" spans="1:16" ht="25.5" customHeight="1" x14ac:dyDescent="0.2">
      <c r="A90" s="26" t="s">
        <v>52</v>
      </c>
      <c r="E90" s="27" t="s">
        <v>299</v>
      </c>
      <c r="H90" s="49"/>
    </row>
    <row r="91" spans="1:16" ht="12.75" customHeight="1" x14ac:dyDescent="0.2">
      <c r="A91" s="30" t="s">
        <v>54</v>
      </c>
      <c r="E91" s="29" t="s">
        <v>686</v>
      </c>
      <c r="H91" s="49"/>
    </row>
    <row r="92" spans="1:16" ht="12.75" customHeight="1" x14ac:dyDescent="0.2">
      <c r="A92" s="17" t="s">
        <v>292</v>
      </c>
      <c r="B92" s="22" t="s">
        <v>204</v>
      </c>
      <c r="C92" s="22" t="s">
        <v>302</v>
      </c>
      <c r="D92" s="17" t="s">
        <v>49</v>
      </c>
      <c r="E92" s="23" t="s">
        <v>303</v>
      </c>
      <c r="F92" s="24" t="s">
        <v>275</v>
      </c>
      <c r="G92" s="25">
        <v>3.9</v>
      </c>
      <c r="H92" s="48"/>
      <c r="I92" s="25">
        <f>ROUND(ROUND(H92,1)*ROUND(G92,1),1)</f>
        <v>0</v>
      </c>
      <c r="O92">
        <f>(I92*21)/100</f>
        <v>0</v>
      </c>
      <c r="P92" t="s">
        <v>27</v>
      </c>
    </row>
    <row r="93" spans="1:16" ht="12.75" customHeight="1" x14ac:dyDescent="0.2">
      <c r="A93" s="26" t="s">
        <v>52</v>
      </c>
      <c r="E93" s="27" t="s">
        <v>304</v>
      </c>
      <c r="H93" s="49"/>
    </row>
    <row r="94" spans="1:16" ht="12.75" customHeight="1" x14ac:dyDescent="0.2">
      <c r="A94" s="30" t="s">
        <v>54</v>
      </c>
      <c r="E94" s="29" t="s">
        <v>687</v>
      </c>
      <c r="H94" s="49"/>
    </row>
    <row r="95" spans="1:16" ht="12.75" customHeight="1" x14ac:dyDescent="0.2">
      <c r="A95" s="17" t="s">
        <v>47</v>
      </c>
      <c r="B95" s="22" t="s">
        <v>370</v>
      </c>
      <c r="C95" s="22" t="s">
        <v>327</v>
      </c>
      <c r="D95" s="17" t="s">
        <v>49</v>
      </c>
      <c r="E95" s="23" t="s">
        <v>328</v>
      </c>
      <c r="F95" s="24" t="s">
        <v>189</v>
      </c>
      <c r="G95" s="25">
        <v>122.4</v>
      </c>
      <c r="H95" s="48"/>
      <c r="I95" s="25">
        <f>ROUND(ROUND(H95,1)*ROUND(G95,1),1)</f>
        <v>0</v>
      </c>
      <c r="O95">
        <f>(I95*21)/100</f>
        <v>0</v>
      </c>
      <c r="P95" t="s">
        <v>27</v>
      </c>
    </row>
    <row r="96" spans="1:16" ht="25.5" customHeight="1" x14ac:dyDescent="0.2">
      <c r="A96" s="26" t="s">
        <v>52</v>
      </c>
      <c r="E96" s="27" t="s">
        <v>329</v>
      </c>
      <c r="H96" s="49"/>
    </row>
    <row r="97" spans="1:16" ht="12.75" customHeight="1" x14ac:dyDescent="0.2">
      <c r="A97" s="30" t="s">
        <v>54</v>
      </c>
      <c r="E97" s="29" t="s">
        <v>676</v>
      </c>
      <c r="H97" s="49"/>
    </row>
    <row r="98" spans="1:16" ht="12.75" customHeight="1" x14ac:dyDescent="0.2">
      <c r="A98" s="17" t="s">
        <v>47</v>
      </c>
      <c r="B98" s="22" t="s">
        <v>374</v>
      </c>
      <c r="C98" s="22" t="s">
        <v>331</v>
      </c>
      <c r="D98" s="17" t="s">
        <v>49</v>
      </c>
      <c r="E98" s="23" t="s">
        <v>328</v>
      </c>
      <c r="F98" s="24" t="s">
        <v>189</v>
      </c>
      <c r="G98" s="25">
        <v>122.4</v>
      </c>
      <c r="H98" s="48"/>
      <c r="I98" s="25">
        <f>ROUND(ROUND(H98,1)*ROUND(G98,1),1)</f>
        <v>0</v>
      </c>
      <c r="O98">
        <f>(I98*21)/100</f>
        <v>0</v>
      </c>
      <c r="P98" t="s">
        <v>27</v>
      </c>
    </row>
    <row r="99" spans="1:16" ht="25.5" customHeight="1" x14ac:dyDescent="0.2">
      <c r="A99" s="26" t="s">
        <v>52</v>
      </c>
      <c r="E99" s="27" t="s">
        <v>332</v>
      </c>
      <c r="H99" s="49"/>
    </row>
    <row r="100" spans="1:16" ht="12.75" customHeight="1" x14ac:dyDescent="0.2">
      <c r="A100" s="30" t="s">
        <v>54</v>
      </c>
      <c r="E100" s="29" t="s">
        <v>676</v>
      </c>
      <c r="H100" s="49"/>
    </row>
    <row r="101" spans="1:16" ht="12.75" customHeight="1" x14ac:dyDescent="0.2">
      <c r="A101" s="17" t="s">
        <v>47</v>
      </c>
      <c r="B101" s="22" t="s">
        <v>379</v>
      </c>
      <c r="C101" s="22" t="s">
        <v>334</v>
      </c>
      <c r="D101" s="17" t="s">
        <v>49</v>
      </c>
      <c r="E101" s="23" t="s">
        <v>335</v>
      </c>
      <c r="F101" s="24" t="s">
        <v>189</v>
      </c>
      <c r="G101" s="25">
        <v>91</v>
      </c>
      <c r="H101" s="48"/>
      <c r="I101" s="25">
        <f>ROUND(ROUND(H101,1)*ROUND(G101,1),1)</f>
        <v>0</v>
      </c>
      <c r="O101">
        <f>(I101*21)/100</f>
        <v>0</v>
      </c>
      <c r="P101" t="s">
        <v>27</v>
      </c>
    </row>
    <row r="102" spans="1:16" ht="25.5" customHeight="1" x14ac:dyDescent="0.2">
      <c r="A102" s="26" t="s">
        <v>52</v>
      </c>
      <c r="E102" s="27" t="s">
        <v>329</v>
      </c>
      <c r="H102" s="49"/>
    </row>
    <row r="103" spans="1:16" ht="12.75" customHeight="1" x14ac:dyDescent="0.2">
      <c r="A103" s="30" t="s">
        <v>54</v>
      </c>
      <c r="E103" s="29" t="s">
        <v>688</v>
      </c>
      <c r="H103" s="49"/>
    </row>
    <row r="104" spans="1:16" ht="12.75" customHeight="1" x14ac:dyDescent="0.2">
      <c r="A104" s="17" t="s">
        <v>47</v>
      </c>
      <c r="B104" s="22" t="s">
        <v>383</v>
      </c>
      <c r="C104" s="22" t="s">
        <v>337</v>
      </c>
      <c r="D104" s="17" t="s">
        <v>49</v>
      </c>
      <c r="E104" s="23" t="s">
        <v>335</v>
      </c>
      <c r="F104" s="24" t="s">
        <v>189</v>
      </c>
      <c r="G104" s="25">
        <v>20.3</v>
      </c>
      <c r="H104" s="48"/>
      <c r="I104" s="25">
        <f>ROUND(ROUND(H104,1)*ROUND(G104,1),1)</f>
        <v>0</v>
      </c>
      <c r="O104">
        <f>(I104*21)/100</f>
        <v>0</v>
      </c>
      <c r="P104" t="s">
        <v>27</v>
      </c>
    </row>
    <row r="105" spans="1:16" ht="25.5" customHeight="1" x14ac:dyDescent="0.2">
      <c r="A105" s="26" t="s">
        <v>52</v>
      </c>
      <c r="E105" s="27" t="s">
        <v>332</v>
      </c>
      <c r="H105" s="49"/>
    </row>
    <row r="106" spans="1:16" ht="12.75" customHeight="1" x14ac:dyDescent="0.2">
      <c r="A106" s="30" t="s">
        <v>54</v>
      </c>
      <c r="E106" s="29" t="s">
        <v>678</v>
      </c>
      <c r="H106" s="49"/>
    </row>
    <row r="107" spans="1:16" ht="12.75" customHeight="1" x14ac:dyDescent="0.2">
      <c r="A107" s="17" t="s">
        <v>47</v>
      </c>
      <c r="B107" s="22" t="s">
        <v>386</v>
      </c>
      <c r="C107" s="22" t="s">
        <v>339</v>
      </c>
      <c r="D107" s="17" t="s">
        <v>49</v>
      </c>
      <c r="E107" s="23" t="s">
        <v>335</v>
      </c>
      <c r="F107" s="24" t="s">
        <v>189</v>
      </c>
      <c r="G107" s="25">
        <v>70.7</v>
      </c>
      <c r="H107" s="48"/>
      <c r="I107" s="25">
        <f>ROUND(ROUND(H107,1)*ROUND(G107,1),1)</f>
        <v>0</v>
      </c>
      <c r="O107">
        <f>(I107*21)/100</f>
        <v>0</v>
      </c>
      <c r="P107" t="s">
        <v>27</v>
      </c>
    </row>
    <row r="108" spans="1:16" ht="25.5" customHeight="1" x14ac:dyDescent="0.2">
      <c r="A108" s="26" t="s">
        <v>52</v>
      </c>
      <c r="E108" s="27" t="s">
        <v>340</v>
      </c>
      <c r="H108" s="49"/>
    </row>
    <row r="109" spans="1:16" ht="12.75" customHeight="1" x14ac:dyDescent="0.2">
      <c r="A109" s="30" t="s">
        <v>54</v>
      </c>
      <c r="E109" s="29" t="s">
        <v>689</v>
      </c>
      <c r="H109" s="49"/>
    </row>
    <row r="110" spans="1:16" ht="12.75" customHeight="1" x14ac:dyDescent="0.2">
      <c r="A110" s="17" t="s">
        <v>47</v>
      </c>
      <c r="B110" s="22" t="s">
        <v>391</v>
      </c>
      <c r="C110" s="22" t="s">
        <v>342</v>
      </c>
      <c r="D110" s="17" t="s">
        <v>49</v>
      </c>
      <c r="E110" s="23" t="s">
        <v>343</v>
      </c>
      <c r="F110" s="24" t="s">
        <v>189</v>
      </c>
      <c r="G110" s="25">
        <v>121.3</v>
      </c>
      <c r="H110" s="48"/>
      <c r="I110" s="25">
        <f>ROUND(ROUND(H110,1)*ROUND(G110,1),1)</f>
        <v>0</v>
      </c>
      <c r="O110">
        <f>(I110*21)/100</f>
        <v>0</v>
      </c>
      <c r="P110" t="s">
        <v>27</v>
      </c>
    </row>
    <row r="111" spans="1:16" ht="25.5" customHeight="1" x14ac:dyDescent="0.2">
      <c r="A111" s="26" t="s">
        <v>52</v>
      </c>
      <c r="E111" s="27" t="s">
        <v>344</v>
      </c>
      <c r="H111" s="49"/>
    </row>
    <row r="112" spans="1:16" ht="12.75" customHeight="1" x14ac:dyDescent="0.2">
      <c r="A112" s="28" t="s">
        <v>54</v>
      </c>
      <c r="E112" s="29" t="s">
        <v>49</v>
      </c>
      <c r="H112" s="49"/>
    </row>
    <row r="113" spans="1:16" ht="12.75" customHeight="1" x14ac:dyDescent="0.2">
      <c r="A113" s="5" t="s">
        <v>45</v>
      </c>
      <c r="B113" s="5"/>
      <c r="C113" s="32" t="s">
        <v>26</v>
      </c>
      <c r="D113" s="5"/>
      <c r="E113" s="20" t="s">
        <v>345</v>
      </c>
      <c r="F113" s="5"/>
      <c r="G113" s="5"/>
      <c r="H113" s="50"/>
      <c r="I113" s="33">
        <f>0+I114+I117</f>
        <v>0</v>
      </c>
    </row>
    <row r="114" spans="1:16" ht="12.75" customHeight="1" x14ac:dyDescent="0.2">
      <c r="A114" s="17" t="s">
        <v>47</v>
      </c>
      <c r="B114" s="22" t="s">
        <v>209</v>
      </c>
      <c r="C114" s="22" t="s">
        <v>347</v>
      </c>
      <c r="D114" s="17" t="s">
        <v>49</v>
      </c>
      <c r="E114" s="23" t="s">
        <v>348</v>
      </c>
      <c r="F114" s="24" t="s">
        <v>183</v>
      </c>
      <c r="G114" s="25">
        <v>78.099999999999994</v>
      </c>
      <c r="H114" s="48"/>
      <c r="I114" s="25">
        <f>ROUND(ROUND(H114,1)*ROUND(G114,1),1)</f>
        <v>0</v>
      </c>
      <c r="O114">
        <f>(I114*21)/100</f>
        <v>0</v>
      </c>
      <c r="P114" t="s">
        <v>27</v>
      </c>
    </row>
    <row r="115" spans="1:16" ht="12.75" customHeight="1" x14ac:dyDescent="0.2">
      <c r="A115" s="26" t="s">
        <v>52</v>
      </c>
      <c r="E115" s="27" t="s">
        <v>349</v>
      </c>
      <c r="H115" s="49"/>
    </row>
    <row r="116" spans="1:16" ht="12.75" customHeight="1" x14ac:dyDescent="0.2">
      <c r="A116" s="30" t="s">
        <v>54</v>
      </c>
      <c r="E116" s="29" t="s">
        <v>49</v>
      </c>
      <c r="H116" s="49"/>
    </row>
    <row r="117" spans="1:16" ht="12.75" customHeight="1" x14ac:dyDescent="0.2">
      <c r="A117" s="17" t="s">
        <v>47</v>
      </c>
      <c r="B117" s="22" t="s">
        <v>213</v>
      </c>
      <c r="C117" s="22" t="s">
        <v>351</v>
      </c>
      <c r="D117" s="17" t="s">
        <v>49</v>
      </c>
      <c r="E117" s="23" t="s">
        <v>352</v>
      </c>
      <c r="F117" s="24" t="s">
        <v>183</v>
      </c>
      <c r="G117" s="25">
        <v>78.099999999999994</v>
      </c>
      <c r="H117" s="48"/>
      <c r="I117" s="25">
        <f>ROUND(ROUND(H117,1)*ROUND(G117,1),1)</f>
        <v>0</v>
      </c>
      <c r="O117">
        <f>(I117*21)/100</f>
        <v>0</v>
      </c>
      <c r="P117" t="s">
        <v>27</v>
      </c>
    </row>
    <row r="118" spans="1:16" ht="25.5" customHeight="1" x14ac:dyDescent="0.2">
      <c r="A118" s="26" t="s">
        <v>52</v>
      </c>
      <c r="E118" s="27" t="s">
        <v>353</v>
      </c>
      <c r="H118" s="49"/>
    </row>
    <row r="119" spans="1:16" ht="12.75" customHeight="1" x14ac:dyDescent="0.2">
      <c r="A119" s="28" t="s">
        <v>54</v>
      </c>
      <c r="E119" s="29" t="s">
        <v>49</v>
      </c>
      <c r="H119" s="49"/>
    </row>
    <row r="120" spans="1:16" ht="12.75" customHeight="1" x14ac:dyDescent="0.2">
      <c r="A120" s="5" t="s">
        <v>45</v>
      </c>
      <c r="B120" s="5"/>
      <c r="C120" s="32" t="s">
        <v>35</v>
      </c>
      <c r="D120" s="5"/>
      <c r="E120" s="20" t="s">
        <v>354</v>
      </c>
      <c r="F120" s="5"/>
      <c r="G120" s="5"/>
      <c r="H120" s="50"/>
      <c r="I120" s="33">
        <f>0+I121+I124</f>
        <v>0</v>
      </c>
    </row>
    <row r="121" spans="1:16" ht="12.75" customHeight="1" x14ac:dyDescent="0.2">
      <c r="A121" s="17" t="s">
        <v>47</v>
      </c>
      <c r="B121" s="22" t="s">
        <v>217</v>
      </c>
      <c r="C121" s="22" t="s">
        <v>361</v>
      </c>
      <c r="D121" s="17" t="s">
        <v>49</v>
      </c>
      <c r="E121" s="23" t="s">
        <v>362</v>
      </c>
      <c r="F121" s="24" t="s">
        <v>189</v>
      </c>
      <c r="G121" s="25">
        <v>2.5</v>
      </c>
      <c r="H121" s="48"/>
      <c r="I121" s="25">
        <f>ROUND(ROUND(H121,1)*ROUND(G121,1),1)</f>
        <v>0</v>
      </c>
      <c r="O121">
        <f>(I121*21)/100</f>
        <v>0</v>
      </c>
      <c r="P121" t="s">
        <v>27</v>
      </c>
    </row>
    <row r="122" spans="1:16" ht="25.5" customHeight="1" x14ac:dyDescent="0.2">
      <c r="A122" s="26" t="s">
        <v>52</v>
      </c>
      <c r="E122" s="27" t="s">
        <v>363</v>
      </c>
      <c r="H122" s="49"/>
    </row>
    <row r="123" spans="1:16" ht="12.75" customHeight="1" x14ac:dyDescent="0.2">
      <c r="A123" s="30" t="s">
        <v>54</v>
      </c>
      <c r="E123" s="29" t="s">
        <v>49</v>
      </c>
      <c r="H123" s="49"/>
    </row>
    <row r="124" spans="1:16" ht="12.75" customHeight="1" x14ac:dyDescent="0.2">
      <c r="A124" s="17" t="s">
        <v>47</v>
      </c>
      <c r="B124" s="22" t="s">
        <v>220</v>
      </c>
      <c r="C124" s="22" t="s">
        <v>365</v>
      </c>
      <c r="D124" s="17" t="s">
        <v>49</v>
      </c>
      <c r="E124" s="23" t="s">
        <v>366</v>
      </c>
      <c r="F124" s="24" t="s">
        <v>189</v>
      </c>
      <c r="G124" s="25">
        <v>8.9</v>
      </c>
      <c r="H124" s="48"/>
      <c r="I124" s="25">
        <f>ROUND(ROUND(H124,1)*ROUND(G124,1),1)</f>
        <v>0</v>
      </c>
      <c r="O124">
        <f>(I124*21)/100</f>
        <v>0</v>
      </c>
      <c r="P124" t="s">
        <v>27</v>
      </c>
    </row>
    <row r="125" spans="1:16" ht="25.5" customHeight="1" x14ac:dyDescent="0.2">
      <c r="A125" s="26" t="s">
        <v>52</v>
      </c>
      <c r="E125" s="27" t="s">
        <v>367</v>
      </c>
      <c r="H125" s="49"/>
    </row>
    <row r="126" spans="1:16" ht="12.75" customHeight="1" x14ac:dyDescent="0.2">
      <c r="A126" s="28" t="s">
        <v>54</v>
      </c>
      <c r="E126" s="29" t="s">
        <v>690</v>
      </c>
      <c r="H126" s="49"/>
    </row>
    <row r="127" spans="1:16" ht="12.75" customHeight="1" x14ac:dyDescent="0.2">
      <c r="A127" s="5" t="s">
        <v>45</v>
      </c>
      <c r="B127" s="5"/>
      <c r="C127" s="32" t="s">
        <v>37</v>
      </c>
      <c r="D127" s="5"/>
      <c r="E127" s="20" t="s">
        <v>369</v>
      </c>
      <c r="F127" s="5"/>
      <c r="G127" s="5"/>
      <c r="H127" s="50"/>
      <c r="I127" s="33">
        <f>0+I128+I131</f>
        <v>0</v>
      </c>
    </row>
    <row r="128" spans="1:16" ht="12.75" customHeight="1" x14ac:dyDescent="0.2">
      <c r="A128" s="17" t="s">
        <v>47</v>
      </c>
      <c r="B128" s="22" t="s">
        <v>224</v>
      </c>
      <c r="C128" s="22" t="s">
        <v>371</v>
      </c>
      <c r="D128" s="17" t="s">
        <v>49</v>
      </c>
      <c r="E128" s="23" t="s">
        <v>372</v>
      </c>
      <c r="F128" s="24" t="s">
        <v>110</v>
      </c>
      <c r="G128" s="25">
        <v>85.9</v>
      </c>
      <c r="H128" s="48"/>
      <c r="I128" s="25">
        <f>ROUND(ROUND(H128,1)*ROUND(G128,1),1)</f>
        <v>0</v>
      </c>
      <c r="O128">
        <f>(I128*21)/100</f>
        <v>0</v>
      </c>
      <c r="P128" t="s">
        <v>27</v>
      </c>
    </row>
    <row r="129" spans="1:16" ht="25.5" customHeight="1" x14ac:dyDescent="0.2">
      <c r="A129" s="26" t="s">
        <v>52</v>
      </c>
      <c r="E129" s="27" t="s">
        <v>642</v>
      </c>
      <c r="H129" s="49"/>
    </row>
    <row r="130" spans="1:16" ht="12.75" customHeight="1" x14ac:dyDescent="0.2">
      <c r="A130" s="30" t="s">
        <v>54</v>
      </c>
      <c r="E130" s="29" t="s">
        <v>670</v>
      </c>
      <c r="H130" s="49"/>
    </row>
    <row r="131" spans="1:16" ht="12.75" customHeight="1" x14ac:dyDescent="0.2">
      <c r="A131" s="17" t="s">
        <v>47</v>
      </c>
      <c r="B131" s="22" t="s">
        <v>227</v>
      </c>
      <c r="C131" s="22" t="s">
        <v>384</v>
      </c>
      <c r="D131" s="17" t="s">
        <v>49</v>
      </c>
      <c r="E131" s="23" t="s">
        <v>385</v>
      </c>
      <c r="F131" s="24" t="s">
        <v>110</v>
      </c>
      <c r="G131" s="25">
        <v>109.3</v>
      </c>
      <c r="H131" s="48"/>
      <c r="I131" s="25">
        <f>ROUND(ROUND(H131,1)*ROUND(G131,1),1)</f>
        <v>0</v>
      </c>
      <c r="O131">
        <f>(I131*21)/100</f>
        <v>0</v>
      </c>
      <c r="P131" t="s">
        <v>27</v>
      </c>
    </row>
    <row r="132" spans="1:16" ht="25.5" customHeight="1" x14ac:dyDescent="0.2">
      <c r="A132" s="26" t="s">
        <v>52</v>
      </c>
      <c r="E132" s="27" t="s">
        <v>642</v>
      </c>
      <c r="H132" s="49"/>
    </row>
    <row r="133" spans="1:16" ht="12.75" customHeight="1" x14ac:dyDescent="0.2">
      <c r="A133" s="28" t="s">
        <v>54</v>
      </c>
      <c r="E133" s="29" t="s">
        <v>667</v>
      </c>
      <c r="H133" s="49"/>
    </row>
    <row r="134" spans="1:16" ht="12.75" customHeight="1" x14ac:dyDescent="0.2">
      <c r="A134" s="5" t="s">
        <v>45</v>
      </c>
      <c r="B134" s="5"/>
      <c r="C134" s="32" t="s">
        <v>66</v>
      </c>
      <c r="D134" s="5"/>
      <c r="E134" s="20" t="s">
        <v>400</v>
      </c>
      <c r="F134" s="5"/>
      <c r="G134" s="5"/>
      <c r="H134" s="50"/>
      <c r="I134" s="33">
        <f>0+I135+I138</f>
        <v>0</v>
      </c>
    </row>
    <row r="135" spans="1:16" ht="12.75" customHeight="1" x14ac:dyDescent="0.2">
      <c r="A135" s="17" t="s">
        <v>47</v>
      </c>
      <c r="B135" s="22" t="s">
        <v>231</v>
      </c>
      <c r="C135" s="22" t="s">
        <v>402</v>
      </c>
      <c r="D135" s="17" t="s">
        <v>49</v>
      </c>
      <c r="E135" s="23" t="s">
        <v>403</v>
      </c>
      <c r="F135" s="24" t="s">
        <v>183</v>
      </c>
      <c r="G135" s="25">
        <v>75.7</v>
      </c>
      <c r="H135" s="48"/>
      <c r="I135" s="25">
        <f>ROUND(ROUND(H135,1)*ROUND(G135,1),1)</f>
        <v>0</v>
      </c>
      <c r="O135">
        <f>(I135*21)/100</f>
        <v>0</v>
      </c>
      <c r="P135" t="s">
        <v>27</v>
      </c>
    </row>
    <row r="136" spans="1:16" ht="12.75" customHeight="1" x14ac:dyDescent="0.2">
      <c r="A136" s="26" t="s">
        <v>52</v>
      </c>
      <c r="E136" s="27" t="s">
        <v>650</v>
      </c>
      <c r="H136" s="49"/>
    </row>
    <row r="137" spans="1:16" ht="12.75" customHeight="1" x14ac:dyDescent="0.2">
      <c r="A137" s="30" t="s">
        <v>54</v>
      </c>
      <c r="E137" s="29" t="s">
        <v>691</v>
      </c>
      <c r="H137" s="49"/>
    </row>
    <row r="138" spans="1:16" ht="12.75" customHeight="1" x14ac:dyDescent="0.2">
      <c r="A138" s="17" t="s">
        <v>47</v>
      </c>
      <c r="B138" s="22" t="s">
        <v>395</v>
      </c>
      <c r="C138" s="22" t="s">
        <v>407</v>
      </c>
      <c r="D138" s="17" t="s">
        <v>49</v>
      </c>
      <c r="E138" s="23" t="s">
        <v>408</v>
      </c>
      <c r="F138" s="24" t="s">
        <v>117</v>
      </c>
      <c r="G138" s="25">
        <v>2</v>
      </c>
      <c r="H138" s="48"/>
      <c r="I138" s="25">
        <f>ROUND(ROUND(H138,1)*ROUND(G138,1),1)</f>
        <v>0</v>
      </c>
      <c r="O138">
        <f>(I138*21)/100</f>
        <v>0</v>
      </c>
      <c r="P138" t="s">
        <v>27</v>
      </c>
    </row>
    <row r="139" spans="1:16" ht="25.5" customHeight="1" x14ac:dyDescent="0.2">
      <c r="A139" s="26" t="s">
        <v>52</v>
      </c>
      <c r="E139" s="27" t="s">
        <v>409</v>
      </c>
      <c r="H139" s="49"/>
    </row>
    <row r="140" spans="1:16" ht="12.75" customHeight="1" x14ac:dyDescent="0.2">
      <c r="A140" s="28" t="s">
        <v>54</v>
      </c>
      <c r="E140" s="29" t="s">
        <v>49</v>
      </c>
      <c r="H140" s="49"/>
    </row>
    <row r="141" spans="1:16" ht="12.75" customHeight="1" x14ac:dyDescent="0.2">
      <c r="A141" s="5" t="s">
        <v>45</v>
      </c>
      <c r="B141" s="5"/>
      <c r="C141" s="32" t="s">
        <v>69</v>
      </c>
      <c r="D141" s="5"/>
      <c r="E141" s="20" t="s">
        <v>410</v>
      </c>
      <c r="F141" s="5"/>
      <c r="G141" s="5"/>
      <c r="H141" s="50"/>
      <c r="I141" s="33">
        <f>0+I142+I145+I148+I151+I154+I157+I160+I163+I166+I169+I172+I175+I178+I181+I184+I187+I190+I193+I196+I199+I202+I205</f>
        <v>0</v>
      </c>
    </row>
    <row r="142" spans="1:16" ht="12.75" customHeight="1" x14ac:dyDescent="0.2">
      <c r="A142" s="17" t="s">
        <v>47</v>
      </c>
      <c r="B142" s="22" t="s">
        <v>235</v>
      </c>
      <c r="C142" s="22" t="s">
        <v>412</v>
      </c>
      <c r="D142" s="17" t="s">
        <v>49</v>
      </c>
      <c r="E142" s="23" t="s">
        <v>413</v>
      </c>
      <c r="F142" s="24" t="s">
        <v>183</v>
      </c>
      <c r="G142" s="25">
        <v>73.2</v>
      </c>
      <c r="H142" s="48"/>
      <c r="I142" s="25">
        <f>ROUND(ROUND(H142,1)*ROUND(G142,1),1)</f>
        <v>0</v>
      </c>
      <c r="O142">
        <f>(I142*21)/100</f>
        <v>0</v>
      </c>
      <c r="P142" t="s">
        <v>27</v>
      </c>
    </row>
    <row r="143" spans="1:16" ht="25.5" customHeight="1" x14ac:dyDescent="0.2">
      <c r="A143" s="26" t="s">
        <v>52</v>
      </c>
      <c r="E143" s="27" t="s">
        <v>414</v>
      </c>
      <c r="H143" s="49"/>
    </row>
    <row r="144" spans="1:16" ht="12.75" customHeight="1" x14ac:dyDescent="0.2">
      <c r="A144" s="30" t="s">
        <v>54</v>
      </c>
      <c r="E144" s="29" t="s">
        <v>49</v>
      </c>
      <c r="H144" s="49"/>
    </row>
    <row r="145" spans="1:16" ht="12.75" customHeight="1" x14ac:dyDescent="0.2">
      <c r="A145" s="17" t="s">
        <v>292</v>
      </c>
      <c r="B145" s="22" t="s">
        <v>238</v>
      </c>
      <c r="C145" s="22" t="s">
        <v>416</v>
      </c>
      <c r="D145" s="17" t="s">
        <v>49</v>
      </c>
      <c r="E145" s="23" t="s">
        <v>417</v>
      </c>
      <c r="F145" s="24" t="s">
        <v>183</v>
      </c>
      <c r="G145" s="25">
        <v>73.2</v>
      </c>
      <c r="H145" s="48"/>
      <c r="I145" s="25">
        <f>ROUND(ROUND(H145,1)*ROUND(G145,1),1)</f>
        <v>0</v>
      </c>
      <c r="O145">
        <f>(I145*21)/100</f>
        <v>0</v>
      </c>
      <c r="P145" t="s">
        <v>27</v>
      </c>
    </row>
    <row r="146" spans="1:16" ht="12.75" customHeight="1" x14ac:dyDescent="0.2">
      <c r="A146" s="26" t="s">
        <v>52</v>
      </c>
      <c r="E146" s="27" t="s">
        <v>418</v>
      </c>
      <c r="H146" s="49"/>
    </row>
    <row r="147" spans="1:16" ht="12.75" customHeight="1" x14ac:dyDescent="0.2">
      <c r="A147" s="30" t="s">
        <v>54</v>
      </c>
      <c r="E147" s="29" t="s">
        <v>49</v>
      </c>
      <c r="H147" s="49"/>
    </row>
    <row r="148" spans="1:16" ht="12.75" customHeight="1" x14ac:dyDescent="0.2">
      <c r="A148" s="17" t="s">
        <v>47</v>
      </c>
      <c r="B148" s="22" t="s">
        <v>243</v>
      </c>
      <c r="C148" s="22" t="s">
        <v>426</v>
      </c>
      <c r="D148" s="17" t="s">
        <v>49</v>
      </c>
      <c r="E148" s="23" t="s">
        <v>427</v>
      </c>
      <c r="F148" s="24" t="s">
        <v>117</v>
      </c>
      <c r="G148" s="25">
        <v>4</v>
      </c>
      <c r="H148" s="48"/>
      <c r="I148" s="25">
        <f>ROUND(ROUND(H148,1)*ROUND(G148,1),1)</f>
        <v>0</v>
      </c>
      <c r="O148">
        <f>(I148*21)/100</f>
        <v>0</v>
      </c>
      <c r="P148" t="s">
        <v>27</v>
      </c>
    </row>
    <row r="149" spans="1:16" ht="25.5" customHeight="1" x14ac:dyDescent="0.2">
      <c r="A149" s="26" t="s">
        <v>52</v>
      </c>
      <c r="E149" s="27" t="s">
        <v>428</v>
      </c>
      <c r="H149" s="49"/>
    </row>
    <row r="150" spans="1:16" ht="12.75" customHeight="1" x14ac:dyDescent="0.2">
      <c r="A150" s="30" t="s">
        <v>54</v>
      </c>
      <c r="E150" s="29" t="s">
        <v>49</v>
      </c>
      <c r="H150" s="49"/>
    </row>
    <row r="151" spans="1:16" ht="12.75" customHeight="1" x14ac:dyDescent="0.2">
      <c r="A151" s="17" t="s">
        <v>292</v>
      </c>
      <c r="B151" s="22" t="s">
        <v>248</v>
      </c>
      <c r="C151" s="22" t="s">
        <v>430</v>
      </c>
      <c r="D151" s="17" t="s">
        <v>49</v>
      </c>
      <c r="E151" s="23" t="s">
        <v>431</v>
      </c>
      <c r="F151" s="24" t="s">
        <v>117</v>
      </c>
      <c r="G151" s="25">
        <v>4</v>
      </c>
      <c r="H151" s="48"/>
      <c r="I151" s="25">
        <f>ROUND(ROUND(H151,1)*ROUND(G151,1),1)</f>
        <v>0</v>
      </c>
      <c r="O151">
        <f>(I151*21)/100</f>
        <v>0</v>
      </c>
      <c r="P151" t="s">
        <v>27</v>
      </c>
    </row>
    <row r="152" spans="1:16" ht="12.75" customHeight="1" x14ac:dyDescent="0.2">
      <c r="A152" s="26" t="s">
        <v>52</v>
      </c>
      <c r="E152" s="27" t="s">
        <v>432</v>
      </c>
      <c r="H152" s="49"/>
    </row>
    <row r="153" spans="1:16" ht="12.75" customHeight="1" x14ac:dyDescent="0.2">
      <c r="A153" s="30" t="s">
        <v>54</v>
      </c>
      <c r="E153" s="29" t="s">
        <v>49</v>
      </c>
      <c r="H153" s="49"/>
    </row>
    <row r="154" spans="1:16" ht="12.75" customHeight="1" x14ac:dyDescent="0.2">
      <c r="A154" s="17" t="s">
        <v>47</v>
      </c>
      <c r="B154" s="22" t="s">
        <v>253</v>
      </c>
      <c r="C154" s="22" t="s">
        <v>434</v>
      </c>
      <c r="D154" s="17" t="s">
        <v>49</v>
      </c>
      <c r="E154" s="23" t="s">
        <v>435</v>
      </c>
      <c r="F154" s="24" t="s">
        <v>117</v>
      </c>
      <c r="G154" s="25">
        <v>4</v>
      </c>
      <c r="H154" s="48"/>
      <c r="I154" s="25">
        <f>ROUND(ROUND(H154,1)*ROUND(G154,1),1)</f>
        <v>0</v>
      </c>
      <c r="O154">
        <f>(I154*21)/100</f>
        <v>0</v>
      </c>
      <c r="P154" t="s">
        <v>27</v>
      </c>
    </row>
    <row r="155" spans="1:16" ht="25.5" customHeight="1" x14ac:dyDescent="0.2">
      <c r="A155" s="26" t="s">
        <v>52</v>
      </c>
      <c r="E155" s="27" t="s">
        <v>436</v>
      </c>
      <c r="H155" s="49"/>
    </row>
    <row r="156" spans="1:16" ht="12.75" customHeight="1" x14ac:dyDescent="0.2">
      <c r="A156" s="30" t="s">
        <v>54</v>
      </c>
      <c r="E156" s="29" t="s">
        <v>692</v>
      </c>
      <c r="H156" s="49"/>
    </row>
    <row r="157" spans="1:16" ht="12.75" customHeight="1" x14ac:dyDescent="0.2">
      <c r="A157" s="17" t="s">
        <v>292</v>
      </c>
      <c r="B157" s="22" t="s">
        <v>257</v>
      </c>
      <c r="C157" s="22" t="s">
        <v>439</v>
      </c>
      <c r="D157" s="17" t="s">
        <v>49</v>
      </c>
      <c r="E157" s="23" t="s">
        <v>440</v>
      </c>
      <c r="F157" s="24" t="s">
        <v>117</v>
      </c>
      <c r="G157" s="25">
        <v>2</v>
      </c>
      <c r="H157" s="48"/>
      <c r="I157" s="25">
        <f>ROUND(ROUND(H157,1)*ROUND(G157,1),1)</f>
        <v>0</v>
      </c>
      <c r="O157">
        <f>(I157*21)/100</f>
        <v>0</v>
      </c>
      <c r="P157" t="s">
        <v>27</v>
      </c>
    </row>
    <row r="158" spans="1:16" ht="12.75" customHeight="1" x14ac:dyDescent="0.2">
      <c r="A158" s="26" t="s">
        <v>52</v>
      </c>
      <c r="E158" s="27" t="s">
        <v>441</v>
      </c>
      <c r="H158" s="49"/>
    </row>
    <row r="159" spans="1:16" ht="12.75" customHeight="1" x14ac:dyDescent="0.2">
      <c r="A159" s="30" t="s">
        <v>54</v>
      </c>
      <c r="E159" s="29" t="s">
        <v>49</v>
      </c>
      <c r="H159" s="49"/>
    </row>
    <row r="160" spans="1:16" ht="12.75" customHeight="1" x14ac:dyDescent="0.2">
      <c r="A160" s="17" t="s">
        <v>292</v>
      </c>
      <c r="B160" s="22" t="s">
        <v>260</v>
      </c>
      <c r="C160" s="22" t="s">
        <v>443</v>
      </c>
      <c r="D160" s="17" t="s">
        <v>49</v>
      </c>
      <c r="E160" s="23" t="s">
        <v>444</v>
      </c>
      <c r="F160" s="24" t="s">
        <v>117</v>
      </c>
      <c r="G160" s="25">
        <v>2</v>
      </c>
      <c r="H160" s="48"/>
      <c r="I160" s="25">
        <f>ROUND(ROUND(H160,1)*ROUND(G160,1),1)</f>
        <v>0</v>
      </c>
      <c r="O160">
        <f>(I160*21)/100</f>
        <v>0</v>
      </c>
      <c r="P160" t="s">
        <v>27</v>
      </c>
    </row>
    <row r="161" spans="1:16" ht="12.75" customHeight="1" x14ac:dyDescent="0.2">
      <c r="A161" s="26" t="s">
        <v>52</v>
      </c>
      <c r="E161" s="27" t="s">
        <v>445</v>
      </c>
      <c r="H161" s="49"/>
    </row>
    <row r="162" spans="1:16" ht="12.75" customHeight="1" x14ac:dyDescent="0.2">
      <c r="A162" s="30" t="s">
        <v>54</v>
      </c>
      <c r="E162" s="29" t="s">
        <v>49</v>
      </c>
      <c r="H162" s="49"/>
    </row>
    <row r="163" spans="1:16" ht="12.75" customHeight="1" x14ac:dyDescent="0.2">
      <c r="A163" s="17" t="s">
        <v>47</v>
      </c>
      <c r="B163" s="22" t="s">
        <v>264</v>
      </c>
      <c r="C163" s="22" t="s">
        <v>468</v>
      </c>
      <c r="D163" s="17" t="s">
        <v>469</v>
      </c>
      <c r="E163" s="23" t="s">
        <v>470</v>
      </c>
      <c r="F163" s="24" t="s">
        <v>183</v>
      </c>
      <c r="G163" s="25">
        <v>39</v>
      </c>
      <c r="H163" s="48"/>
      <c r="I163" s="25">
        <f>ROUND(ROUND(H163,1)*ROUND(G163,1),1)</f>
        <v>0</v>
      </c>
      <c r="O163">
        <f>(I163*21)/100</f>
        <v>0</v>
      </c>
      <c r="P163" t="s">
        <v>27</v>
      </c>
    </row>
    <row r="164" spans="1:16" ht="25.5" customHeight="1" x14ac:dyDescent="0.2">
      <c r="A164" s="26" t="s">
        <v>52</v>
      </c>
      <c r="E164" s="27" t="s">
        <v>471</v>
      </c>
      <c r="H164" s="49"/>
    </row>
    <row r="165" spans="1:16" ht="12.75" customHeight="1" x14ac:dyDescent="0.2">
      <c r="A165" s="30" t="s">
        <v>54</v>
      </c>
      <c r="E165" s="29" t="s">
        <v>693</v>
      </c>
      <c r="H165" s="49"/>
    </row>
    <row r="166" spans="1:16" ht="12.75" customHeight="1" x14ac:dyDescent="0.2">
      <c r="A166" s="17" t="s">
        <v>292</v>
      </c>
      <c r="B166" s="22" t="s">
        <v>269</v>
      </c>
      <c r="C166" s="22" t="s">
        <v>474</v>
      </c>
      <c r="D166" s="17" t="s">
        <v>49</v>
      </c>
      <c r="E166" s="23" t="s">
        <v>475</v>
      </c>
      <c r="F166" s="24" t="s">
        <v>183</v>
      </c>
      <c r="G166" s="25">
        <v>39</v>
      </c>
      <c r="H166" s="48"/>
      <c r="I166" s="25">
        <f>ROUND(ROUND(H166,1)*ROUND(G166,1),1)</f>
        <v>0</v>
      </c>
      <c r="O166">
        <f>(I166*21)/100</f>
        <v>0</v>
      </c>
      <c r="P166" t="s">
        <v>27</v>
      </c>
    </row>
    <row r="167" spans="1:16" ht="12.75" customHeight="1" x14ac:dyDescent="0.2">
      <c r="A167" s="26" t="s">
        <v>52</v>
      </c>
      <c r="E167" s="27" t="s">
        <v>476</v>
      </c>
      <c r="H167" s="49"/>
    </row>
    <row r="168" spans="1:16" ht="12.75" customHeight="1" x14ac:dyDescent="0.2">
      <c r="A168" s="30" t="s">
        <v>54</v>
      </c>
      <c r="E168" s="29" t="s">
        <v>49</v>
      </c>
      <c r="H168" s="49"/>
    </row>
    <row r="169" spans="1:16" ht="12.75" customHeight="1" x14ac:dyDescent="0.2">
      <c r="A169" s="17" t="s">
        <v>47</v>
      </c>
      <c r="B169" s="22" t="s">
        <v>272</v>
      </c>
      <c r="C169" s="22" t="s">
        <v>478</v>
      </c>
      <c r="D169" s="17" t="s">
        <v>49</v>
      </c>
      <c r="E169" s="23" t="s">
        <v>479</v>
      </c>
      <c r="F169" s="24" t="s">
        <v>117</v>
      </c>
      <c r="G169" s="25">
        <v>2</v>
      </c>
      <c r="H169" s="48"/>
      <c r="I169" s="25">
        <f>ROUND(ROUND(H169,1)*ROUND(G169,1),1)</f>
        <v>0</v>
      </c>
      <c r="O169">
        <f>(I169*21)/100</f>
        <v>0</v>
      </c>
      <c r="P169" t="s">
        <v>27</v>
      </c>
    </row>
    <row r="170" spans="1:16" ht="25.5" customHeight="1" x14ac:dyDescent="0.2">
      <c r="A170" s="26" t="s">
        <v>52</v>
      </c>
      <c r="E170" s="27" t="s">
        <v>480</v>
      </c>
      <c r="H170" s="49"/>
    </row>
    <row r="171" spans="1:16" ht="12.75" customHeight="1" x14ac:dyDescent="0.2">
      <c r="A171" s="30" t="s">
        <v>54</v>
      </c>
      <c r="E171" s="29" t="s">
        <v>49</v>
      </c>
      <c r="H171" s="49"/>
    </row>
    <row r="172" spans="1:16" ht="12.75" customHeight="1" x14ac:dyDescent="0.2">
      <c r="A172" s="17" t="s">
        <v>292</v>
      </c>
      <c r="B172" s="22" t="s">
        <v>278</v>
      </c>
      <c r="C172" s="22" t="s">
        <v>482</v>
      </c>
      <c r="D172" s="17" t="s">
        <v>49</v>
      </c>
      <c r="E172" s="23" t="s">
        <v>483</v>
      </c>
      <c r="F172" s="24" t="s">
        <v>117</v>
      </c>
      <c r="G172" s="25">
        <v>2</v>
      </c>
      <c r="H172" s="48"/>
      <c r="I172" s="25">
        <f>ROUND(ROUND(H172,1)*ROUND(G172,1),1)</f>
        <v>0</v>
      </c>
      <c r="O172">
        <f>(I172*21)/100</f>
        <v>0</v>
      </c>
      <c r="P172" t="s">
        <v>27</v>
      </c>
    </row>
    <row r="173" spans="1:16" ht="12.75" customHeight="1" x14ac:dyDescent="0.2">
      <c r="A173" s="26" t="s">
        <v>52</v>
      </c>
      <c r="E173" s="27" t="s">
        <v>484</v>
      </c>
      <c r="H173" s="49"/>
    </row>
    <row r="174" spans="1:16" ht="12.75" customHeight="1" x14ac:dyDescent="0.2">
      <c r="A174" s="30" t="s">
        <v>54</v>
      </c>
      <c r="E174" s="29" t="s">
        <v>49</v>
      </c>
      <c r="H174" s="49"/>
    </row>
    <row r="175" spans="1:16" ht="12.75" customHeight="1" x14ac:dyDescent="0.2">
      <c r="A175" s="17" t="s">
        <v>292</v>
      </c>
      <c r="B175" s="22" t="s">
        <v>283</v>
      </c>
      <c r="C175" s="22" t="s">
        <v>486</v>
      </c>
      <c r="D175" s="17" t="s">
        <v>49</v>
      </c>
      <c r="E175" s="23" t="s">
        <v>487</v>
      </c>
      <c r="F175" s="24" t="s">
        <v>117</v>
      </c>
      <c r="G175" s="25">
        <v>2</v>
      </c>
      <c r="H175" s="48"/>
      <c r="I175" s="25">
        <f>ROUND(ROUND(H175,1)*ROUND(G175,1),1)</f>
        <v>0</v>
      </c>
      <c r="O175">
        <f>(I175*21)/100</f>
        <v>0</v>
      </c>
      <c r="P175" t="s">
        <v>27</v>
      </c>
    </row>
    <row r="176" spans="1:16" ht="12.75" customHeight="1" x14ac:dyDescent="0.2">
      <c r="A176" s="26" t="s">
        <v>52</v>
      </c>
      <c r="E176" s="27" t="s">
        <v>488</v>
      </c>
      <c r="H176" s="49"/>
    </row>
    <row r="177" spans="1:16" ht="12.75" customHeight="1" x14ac:dyDescent="0.2">
      <c r="A177" s="30" t="s">
        <v>54</v>
      </c>
      <c r="E177" s="29" t="s">
        <v>49</v>
      </c>
      <c r="H177" s="49"/>
    </row>
    <row r="178" spans="1:16" ht="12.75" customHeight="1" x14ac:dyDescent="0.2">
      <c r="A178" s="17" t="s">
        <v>292</v>
      </c>
      <c r="B178" s="22" t="s">
        <v>287</v>
      </c>
      <c r="C178" s="22" t="s">
        <v>490</v>
      </c>
      <c r="D178" s="17" t="s">
        <v>49</v>
      </c>
      <c r="E178" s="23" t="s">
        <v>491</v>
      </c>
      <c r="F178" s="24" t="s">
        <v>117</v>
      </c>
      <c r="G178" s="25">
        <v>2</v>
      </c>
      <c r="H178" s="48"/>
      <c r="I178" s="25">
        <f>ROUND(ROUND(H178,1)*ROUND(G178,1),1)</f>
        <v>0</v>
      </c>
      <c r="O178">
        <f>(I178*21)/100</f>
        <v>0</v>
      </c>
      <c r="P178" t="s">
        <v>27</v>
      </c>
    </row>
    <row r="179" spans="1:16" ht="12.75" customHeight="1" x14ac:dyDescent="0.2">
      <c r="A179" s="26" t="s">
        <v>52</v>
      </c>
      <c r="E179" s="27" t="s">
        <v>488</v>
      </c>
      <c r="H179" s="49"/>
    </row>
    <row r="180" spans="1:16" ht="12.75" customHeight="1" x14ac:dyDescent="0.2">
      <c r="A180" s="30" t="s">
        <v>54</v>
      </c>
      <c r="E180" s="29" t="s">
        <v>49</v>
      </c>
      <c r="H180" s="49"/>
    </row>
    <row r="181" spans="1:16" ht="12.75" customHeight="1" x14ac:dyDescent="0.2">
      <c r="A181" s="17" t="s">
        <v>292</v>
      </c>
      <c r="B181" s="22" t="s">
        <v>298</v>
      </c>
      <c r="C181" s="22" t="s">
        <v>506</v>
      </c>
      <c r="D181" s="17" t="s">
        <v>49</v>
      </c>
      <c r="E181" s="23" t="s">
        <v>507</v>
      </c>
      <c r="F181" s="24" t="s">
        <v>117</v>
      </c>
      <c r="G181" s="25">
        <v>1</v>
      </c>
      <c r="H181" s="48"/>
      <c r="I181" s="25">
        <f>ROUND(ROUND(H181,1)*ROUND(G181,1),1)</f>
        <v>0</v>
      </c>
      <c r="O181">
        <f>(I181*21)/100</f>
        <v>0</v>
      </c>
      <c r="P181" t="s">
        <v>27</v>
      </c>
    </row>
    <row r="182" spans="1:16" ht="12.75" customHeight="1" x14ac:dyDescent="0.2">
      <c r="A182" s="26" t="s">
        <v>52</v>
      </c>
      <c r="E182" s="27" t="s">
        <v>498</v>
      </c>
      <c r="H182" s="49"/>
    </row>
    <row r="183" spans="1:16" ht="12.75" customHeight="1" x14ac:dyDescent="0.2">
      <c r="A183" s="30" t="s">
        <v>54</v>
      </c>
      <c r="E183" s="29" t="s">
        <v>49</v>
      </c>
      <c r="H183" s="49"/>
    </row>
    <row r="184" spans="1:16" ht="12.75" customHeight="1" x14ac:dyDescent="0.2">
      <c r="A184" s="17" t="s">
        <v>292</v>
      </c>
      <c r="B184" s="22" t="s">
        <v>293</v>
      </c>
      <c r="C184" s="22" t="s">
        <v>509</v>
      </c>
      <c r="D184" s="17" t="s">
        <v>49</v>
      </c>
      <c r="E184" s="23" t="s">
        <v>510</v>
      </c>
      <c r="F184" s="24" t="s">
        <v>117</v>
      </c>
      <c r="G184" s="25">
        <v>2</v>
      </c>
      <c r="H184" s="48"/>
      <c r="I184" s="25">
        <f>ROUND(ROUND(H184,1)*ROUND(G184,1),1)</f>
        <v>0</v>
      </c>
      <c r="O184">
        <f>(I184*21)/100</f>
        <v>0</v>
      </c>
      <c r="P184" t="s">
        <v>27</v>
      </c>
    </row>
    <row r="185" spans="1:16" ht="12.75" customHeight="1" x14ac:dyDescent="0.2">
      <c r="A185" s="26" t="s">
        <v>52</v>
      </c>
      <c r="E185" s="27" t="s">
        <v>498</v>
      </c>
      <c r="H185" s="49"/>
    </row>
    <row r="186" spans="1:16" ht="12.75" customHeight="1" x14ac:dyDescent="0.2">
      <c r="A186" s="30" t="s">
        <v>54</v>
      </c>
      <c r="E186" s="29" t="s">
        <v>49</v>
      </c>
      <c r="H186" s="49"/>
    </row>
    <row r="187" spans="1:16" ht="12.75" customHeight="1" x14ac:dyDescent="0.2">
      <c r="A187" s="17" t="s">
        <v>292</v>
      </c>
      <c r="B187" s="22" t="s">
        <v>301</v>
      </c>
      <c r="C187" s="22" t="s">
        <v>512</v>
      </c>
      <c r="D187" s="17" t="s">
        <v>49</v>
      </c>
      <c r="E187" s="23" t="s">
        <v>513</v>
      </c>
      <c r="F187" s="24" t="s">
        <v>117</v>
      </c>
      <c r="G187" s="25">
        <v>2</v>
      </c>
      <c r="H187" s="48"/>
      <c r="I187" s="25">
        <f>ROUND(ROUND(H187,1)*ROUND(G187,1),1)</f>
        <v>0</v>
      </c>
      <c r="O187">
        <f>(I187*21)/100</f>
        <v>0</v>
      </c>
      <c r="P187" t="s">
        <v>27</v>
      </c>
    </row>
    <row r="188" spans="1:16" ht="12.75" customHeight="1" x14ac:dyDescent="0.2">
      <c r="A188" s="26" t="s">
        <v>52</v>
      </c>
      <c r="E188" s="27" t="s">
        <v>514</v>
      </c>
      <c r="H188" s="49"/>
    </row>
    <row r="189" spans="1:16" ht="12.75" customHeight="1" x14ac:dyDescent="0.2">
      <c r="A189" s="30" t="s">
        <v>54</v>
      </c>
      <c r="E189" s="29" t="s">
        <v>49</v>
      </c>
      <c r="H189" s="49"/>
    </row>
    <row r="190" spans="1:16" ht="12.75" customHeight="1" x14ac:dyDescent="0.2">
      <c r="A190" s="17" t="s">
        <v>292</v>
      </c>
      <c r="B190" s="22" t="s">
        <v>306</v>
      </c>
      <c r="C190" s="22" t="s">
        <v>516</v>
      </c>
      <c r="D190" s="17" t="s">
        <v>49</v>
      </c>
      <c r="E190" s="23" t="s">
        <v>517</v>
      </c>
      <c r="F190" s="24" t="s">
        <v>117</v>
      </c>
      <c r="G190" s="25">
        <v>6</v>
      </c>
      <c r="H190" s="48"/>
      <c r="I190" s="25">
        <f>ROUND(ROUND(H190,1)*ROUND(G190,1),1)</f>
        <v>0</v>
      </c>
      <c r="O190">
        <f>(I190*21)/100</f>
        <v>0</v>
      </c>
      <c r="P190" t="s">
        <v>27</v>
      </c>
    </row>
    <row r="191" spans="1:16" ht="12.75" customHeight="1" x14ac:dyDescent="0.2">
      <c r="A191" s="26" t="s">
        <v>52</v>
      </c>
      <c r="E191" s="27" t="s">
        <v>518</v>
      </c>
      <c r="H191" s="49"/>
    </row>
    <row r="192" spans="1:16" ht="12.75" customHeight="1" x14ac:dyDescent="0.2">
      <c r="A192" s="30" t="s">
        <v>54</v>
      </c>
      <c r="E192" s="29" t="s">
        <v>49</v>
      </c>
      <c r="H192" s="49"/>
    </row>
    <row r="193" spans="1:16" ht="12.75" customHeight="1" x14ac:dyDescent="0.2">
      <c r="A193" s="17" t="s">
        <v>47</v>
      </c>
      <c r="B193" s="22" t="s">
        <v>311</v>
      </c>
      <c r="C193" s="22" t="s">
        <v>520</v>
      </c>
      <c r="D193" s="17" t="s">
        <v>49</v>
      </c>
      <c r="E193" s="23" t="s">
        <v>521</v>
      </c>
      <c r="F193" s="24" t="s">
        <v>117</v>
      </c>
      <c r="G193" s="25">
        <v>2</v>
      </c>
      <c r="H193" s="48"/>
      <c r="I193" s="25">
        <f>ROUND(ROUND(H193,1)*ROUND(G193,1),1)</f>
        <v>0</v>
      </c>
      <c r="O193">
        <f>(I193*21)/100</f>
        <v>0</v>
      </c>
      <c r="P193" t="s">
        <v>27</v>
      </c>
    </row>
    <row r="194" spans="1:16" ht="25.5" customHeight="1" x14ac:dyDescent="0.2">
      <c r="A194" s="26" t="s">
        <v>52</v>
      </c>
      <c r="E194" s="27" t="s">
        <v>522</v>
      </c>
      <c r="H194" s="49"/>
    </row>
    <row r="195" spans="1:16" ht="12.75" customHeight="1" x14ac:dyDescent="0.2">
      <c r="A195" s="30" t="s">
        <v>54</v>
      </c>
      <c r="E195" s="29" t="s">
        <v>49</v>
      </c>
      <c r="H195" s="49"/>
    </row>
    <row r="196" spans="1:16" ht="12.75" customHeight="1" x14ac:dyDescent="0.2">
      <c r="A196" s="17" t="s">
        <v>47</v>
      </c>
      <c r="B196" s="22" t="s">
        <v>316</v>
      </c>
      <c r="C196" s="22" t="s">
        <v>524</v>
      </c>
      <c r="D196" s="17" t="s">
        <v>49</v>
      </c>
      <c r="E196" s="23" t="s">
        <v>525</v>
      </c>
      <c r="F196" s="24" t="s">
        <v>117</v>
      </c>
      <c r="G196" s="25">
        <v>2</v>
      </c>
      <c r="H196" s="48"/>
      <c r="I196" s="25">
        <f>ROUND(ROUND(H196,1)*ROUND(G196,1),1)</f>
        <v>0</v>
      </c>
      <c r="O196">
        <f>(I196*21)/100</f>
        <v>0</v>
      </c>
      <c r="P196" t="s">
        <v>27</v>
      </c>
    </row>
    <row r="197" spans="1:16" ht="25.5" customHeight="1" x14ac:dyDescent="0.2">
      <c r="A197" s="26" t="s">
        <v>52</v>
      </c>
      <c r="E197" s="27" t="s">
        <v>526</v>
      </c>
      <c r="H197" s="49"/>
    </row>
    <row r="198" spans="1:16" ht="12.75" customHeight="1" x14ac:dyDescent="0.2">
      <c r="A198" s="30" t="s">
        <v>54</v>
      </c>
      <c r="E198" s="29" t="s">
        <v>694</v>
      </c>
      <c r="H198" s="49"/>
    </row>
    <row r="199" spans="1:16" ht="12.75" customHeight="1" x14ac:dyDescent="0.2">
      <c r="A199" s="17" t="s">
        <v>292</v>
      </c>
      <c r="B199" s="22" t="s">
        <v>322</v>
      </c>
      <c r="C199" s="22" t="s">
        <v>533</v>
      </c>
      <c r="D199" s="17" t="s">
        <v>49</v>
      </c>
      <c r="E199" s="23" t="s">
        <v>534</v>
      </c>
      <c r="F199" s="24" t="s">
        <v>117</v>
      </c>
      <c r="G199" s="25">
        <v>1</v>
      </c>
      <c r="H199" s="48"/>
      <c r="I199" s="25">
        <f>ROUND(ROUND(H199,1)*ROUND(G199,1),1)</f>
        <v>0</v>
      </c>
      <c r="O199">
        <f>(I199*21)/100</f>
        <v>0</v>
      </c>
      <c r="P199" t="s">
        <v>27</v>
      </c>
    </row>
    <row r="200" spans="1:16" ht="12.75" customHeight="1" x14ac:dyDescent="0.2">
      <c r="A200" s="26" t="s">
        <v>52</v>
      </c>
      <c r="E200" s="27" t="s">
        <v>535</v>
      </c>
      <c r="H200" s="49"/>
    </row>
    <row r="201" spans="1:16" ht="12.75" customHeight="1" x14ac:dyDescent="0.2">
      <c r="A201" s="30" t="s">
        <v>54</v>
      </c>
      <c r="E201" s="29" t="s">
        <v>49</v>
      </c>
      <c r="H201" s="49"/>
    </row>
    <row r="202" spans="1:16" ht="12.75" customHeight="1" x14ac:dyDescent="0.2">
      <c r="A202" s="17" t="s">
        <v>292</v>
      </c>
      <c r="B202" s="22" t="s">
        <v>346</v>
      </c>
      <c r="C202" s="22" t="s">
        <v>655</v>
      </c>
      <c r="D202" s="17" t="s">
        <v>49</v>
      </c>
      <c r="E202" s="23" t="s">
        <v>656</v>
      </c>
      <c r="F202" s="24" t="s">
        <v>117</v>
      </c>
      <c r="G202" s="25">
        <v>1</v>
      </c>
      <c r="H202" s="48"/>
      <c r="I202" s="25">
        <f>ROUND(ROUND(H202,1)*ROUND(G202,1),1)</f>
        <v>0</v>
      </c>
      <c r="O202">
        <f>(I202*21)/100</f>
        <v>0</v>
      </c>
      <c r="P202" t="s">
        <v>27</v>
      </c>
    </row>
    <row r="203" spans="1:16" ht="12.75" customHeight="1" x14ac:dyDescent="0.2">
      <c r="A203" s="26" t="s">
        <v>52</v>
      </c>
      <c r="E203" s="27" t="s">
        <v>657</v>
      </c>
      <c r="H203" s="49"/>
    </row>
    <row r="204" spans="1:16" ht="12.75" customHeight="1" x14ac:dyDescent="0.2">
      <c r="A204" s="30" t="s">
        <v>54</v>
      </c>
      <c r="E204" s="29" t="s">
        <v>49</v>
      </c>
      <c r="H204" s="49"/>
    </row>
    <row r="205" spans="1:16" ht="12.75" customHeight="1" x14ac:dyDescent="0.2">
      <c r="A205" s="17" t="s">
        <v>47</v>
      </c>
      <c r="B205" s="22" t="s">
        <v>350</v>
      </c>
      <c r="C205" s="22" t="s">
        <v>558</v>
      </c>
      <c r="D205" s="17" t="s">
        <v>49</v>
      </c>
      <c r="E205" s="23" t="s">
        <v>559</v>
      </c>
      <c r="F205" s="24" t="s">
        <v>183</v>
      </c>
      <c r="G205" s="25">
        <v>75.7</v>
      </c>
      <c r="H205" s="48"/>
      <c r="I205" s="25">
        <f>ROUND(ROUND(H205,1)*ROUND(G205,1),1)</f>
        <v>0</v>
      </c>
      <c r="O205">
        <f>(I205*21)/100</f>
        <v>0</v>
      </c>
      <c r="P205" t="s">
        <v>27</v>
      </c>
    </row>
    <row r="206" spans="1:16" ht="25.5" customHeight="1" x14ac:dyDescent="0.2">
      <c r="A206" s="26" t="s">
        <v>52</v>
      </c>
      <c r="E206" s="27" t="s">
        <v>560</v>
      </c>
      <c r="H206" s="49"/>
    </row>
    <row r="207" spans="1:16" ht="12.75" customHeight="1" x14ac:dyDescent="0.2">
      <c r="A207" s="28" t="s">
        <v>54</v>
      </c>
      <c r="E207" s="29" t="s">
        <v>691</v>
      </c>
      <c r="H207" s="49"/>
    </row>
    <row r="208" spans="1:16" ht="12.75" customHeight="1" x14ac:dyDescent="0.2">
      <c r="A208" s="5" t="s">
        <v>45</v>
      </c>
      <c r="B208" s="5"/>
      <c r="C208" s="32" t="s">
        <v>42</v>
      </c>
      <c r="D208" s="5"/>
      <c r="E208" s="20" t="s">
        <v>561</v>
      </c>
      <c r="F208" s="5"/>
      <c r="G208" s="5"/>
      <c r="H208" s="50"/>
      <c r="I208" s="33">
        <f>0+I209+I212+I215+I218+I221</f>
        <v>0</v>
      </c>
    </row>
    <row r="209" spans="1:16" ht="12.75" customHeight="1" x14ac:dyDescent="0.2">
      <c r="A209" s="17" t="s">
        <v>47</v>
      </c>
      <c r="B209" s="22" t="s">
        <v>355</v>
      </c>
      <c r="C209" s="22" t="s">
        <v>577</v>
      </c>
      <c r="D209" s="17" t="s">
        <v>49</v>
      </c>
      <c r="E209" s="23" t="s">
        <v>578</v>
      </c>
      <c r="F209" s="24" t="s">
        <v>275</v>
      </c>
      <c r="G209" s="25">
        <v>43.5</v>
      </c>
      <c r="H209" s="48"/>
      <c r="I209" s="25">
        <f>ROUND(ROUND(H209,1)*ROUND(G209,1),1)</f>
        <v>0</v>
      </c>
      <c r="O209">
        <f>(I209*21)/100</f>
        <v>0</v>
      </c>
      <c r="P209" t="s">
        <v>27</v>
      </c>
    </row>
    <row r="210" spans="1:16" ht="12.75" customHeight="1" x14ac:dyDescent="0.2">
      <c r="A210" s="26" t="s">
        <v>52</v>
      </c>
      <c r="E210" s="27" t="s">
        <v>695</v>
      </c>
      <c r="H210" s="49"/>
    </row>
    <row r="211" spans="1:16" ht="12.75" customHeight="1" x14ac:dyDescent="0.2">
      <c r="A211" s="30" t="s">
        <v>54</v>
      </c>
      <c r="E211" s="29" t="s">
        <v>49</v>
      </c>
      <c r="H211" s="49"/>
    </row>
    <row r="212" spans="1:16" ht="12.75" customHeight="1" x14ac:dyDescent="0.2">
      <c r="A212" s="17" t="s">
        <v>47</v>
      </c>
      <c r="B212" s="22" t="s">
        <v>360</v>
      </c>
      <c r="C212" s="22" t="s">
        <v>586</v>
      </c>
      <c r="D212" s="17" t="s">
        <v>49</v>
      </c>
      <c r="E212" s="23" t="s">
        <v>587</v>
      </c>
      <c r="F212" s="24" t="s">
        <v>275</v>
      </c>
      <c r="G212" s="25">
        <v>43.5</v>
      </c>
      <c r="H212" s="48"/>
      <c r="I212" s="25">
        <f>ROUND(ROUND(H212,1)*ROUND(G212,1),1)</f>
        <v>0</v>
      </c>
      <c r="O212">
        <f>(I212*21)/100</f>
        <v>0</v>
      </c>
      <c r="P212" t="s">
        <v>27</v>
      </c>
    </row>
    <row r="213" spans="1:16" ht="12.75" customHeight="1" x14ac:dyDescent="0.2">
      <c r="A213" s="26" t="s">
        <v>52</v>
      </c>
      <c r="E213" s="27" t="s">
        <v>696</v>
      </c>
      <c r="H213" s="49"/>
    </row>
    <row r="214" spans="1:16" ht="12.75" customHeight="1" x14ac:dyDescent="0.2">
      <c r="A214" s="30" t="s">
        <v>54</v>
      </c>
      <c r="E214" s="29" t="s">
        <v>697</v>
      </c>
      <c r="H214" s="49"/>
    </row>
    <row r="215" spans="1:16" ht="12.75" customHeight="1" x14ac:dyDescent="0.2">
      <c r="A215" s="17" t="s">
        <v>47</v>
      </c>
      <c r="B215" s="22" t="s">
        <v>364</v>
      </c>
      <c r="C215" s="22" t="s">
        <v>591</v>
      </c>
      <c r="D215" s="17" t="s">
        <v>49</v>
      </c>
      <c r="E215" s="23" t="s">
        <v>592</v>
      </c>
      <c r="F215" s="24" t="s">
        <v>275</v>
      </c>
      <c r="G215" s="25">
        <v>44.637878000000001</v>
      </c>
      <c r="H215" s="48"/>
      <c r="I215" s="25">
        <f>ROUND(ROUND(H215,1)*ROUND(G215,1),1)</f>
        <v>0</v>
      </c>
      <c r="O215">
        <f>(I215*21)/100</f>
        <v>0</v>
      </c>
      <c r="P215" t="s">
        <v>27</v>
      </c>
    </row>
    <row r="216" spans="1:16" ht="12.75" customHeight="1" x14ac:dyDescent="0.2">
      <c r="A216" s="26" t="s">
        <v>52</v>
      </c>
      <c r="E216" s="27" t="s">
        <v>49</v>
      </c>
      <c r="H216" s="49"/>
    </row>
    <row r="217" spans="1:16" ht="12.75" customHeight="1" x14ac:dyDescent="0.2">
      <c r="A217" s="30" t="s">
        <v>54</v>
      </c>
      <c r="E217" s="29" t="s">
        <v>49</v>
      </c>
      <c r="H217" s="49"/>
    </row>
    <row r="218" spans="1:16" ht="12.75" customHeight="1" x14ac:dyDescent="0.2">
      <c r="A218" s="17" t="s">
        <v>47</v>
      </c>
      <c r="B218" s="22" t="s">
        <v>401</v>
      </c>
      <c r="C218" s="22" t="s">
        <v>594</v>
      </c>
      <c r="D218" s="17" t="s">
        <v>49</v>
      </c>
      <c r="E218" s="23" t="s">
        <v>595</v>
      </c>
      <c r="F218" s="24" t="s">
        <v>275</v>
      </c>
      <c r="G218" s="25">
        <v>43.491999999999997</v>
      </c>
      <c r="H218" s="48"/>
      <c r="I218" s="25">
        <f>ROUND(ROUND(H218,1)*ROUND(G218,1),1)</f>
        <v>0</v>
      </c>
      <c r="O218">
        <f>(I218*21)/100</f>
        <v>0</v>
      </c>
      <c r="P218" t="s">
        <v>27</v>
      </c>
    </row>
    <row r="219" spans="1:16" ht="12.75" customHeight="1" x14ac:dyDescent="0.2">
      <c r="A219" s="26" t="s">
        <v>52</v>
      </c>
      <c r="E219" s="27" t="s">
        <v>596</v>
      </c>
      <c r="H219" s="49"/>
    </row>
    <row r="220" spans="1:16" ht="12.75" customHeight="1" x14ac:dyDescent="0.2">
      <c r="A220" s="30" t="s">
        <v>54</v>
      </c>
      <c r="E220" s="29" t="s">
        <v>49</v>
      </c>
      <c r="H220" s="49"/>
    </row>
    <row r="221" spans="1:16" ht="12.75" customHeight="1" x14ac:dyDescent="0.2">
      <c r="A221" s="17" t="s">
        <v>47</v>
      </c>
      <c r="B221" s="22" t="s">
        <v>411</v>
      </c>
      <c r="C221" s="22" t="s">
        <v>598</v>
      </c>
      <c r="D221" s="17" t="s">
        <v>49</v>
      </c>
      <c r="E221" s="23" t="s">
        <v>595</v>
      </c>
      <c r="F221" s="24" t="s">
        <v>275</v>
      </c>
      <c r="G221" s="25">
        <v>43.5</v>
      </c>
      <c r="H221" s="48"/>
      <c r="I221" s="25">
        <f>ROUND(ROUND(H221,1)*ROUND(G221,1),1)</f>
        <v>0</v>
      </c>
      <c r="O221">
        <f>(I221*21)/100</f>
        <v>0</v>
      </c>
      <c r="P221" t="s">
        <v>27</v>
      </c>
    </row>
    <row r="222" spans="1:16" ht="12.75" customHeight="1" x14ac:dyDescent="0.2">
      <c r="A222" s="26" t="s">
        <v>52</v>
      </c>
      <c r="E222" s="27" t="s">
        <v>599</v>
      </c>
      <c r="H222" s="49"/>
    </row>
    <row r="223" spans="1:16" ht="12.75" customHeight="1" x14ac:dyDescent="0.2">
      <c r="A223" s="28" t="s">
        <v>54</v>
      </c>
      <c r="E223" s="29" t="s">
        <v>49</v>
      </c>
      <c r="H223" s="49"/>
    </row>
  </sheetData>
  <sheetProtection algorithmName="SHA-512" hashValue="1dq6mGuU6U6MDzUiScQQl0COd8Ik0lLLwyQ6VTMHchmAOwsuiahEzk9FOKOAQYMhTViMejPgZwdnk5dVfn2Qyw==" saltValue="1UlJmq3VsHhoYPDE9sox9g==" spinCount="100000" sheet="1" objects="1" scenarios="1"/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294"/>
  <sheetViews>
    <sheetView zoomScaleNormal="100" workbookViewId="0">
      <pane ySplit="8" topLeftCell="A9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6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P2" t="s">
        <v>26</v>
      </c>
    </row>
    <row r="3" spans="1:16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698</v>
      </c>
      <c r="I3" s="31">
        <f>0+I9+I154+I161+I171+I211+I215+I243</f>
        <v>0</v>
      </c>
      <c r="O3" t="s">
        <v>22</v>
      </c>
      <c r="P3" t="s">
        <v>25</v>
      </c>
    </row>
    <row r="4" spans="1:16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6" ht="12.75" customHeight="1" x14ac:dyDescent="0.2">
      <c r="A5" t="s">
        <v>20</v>
      </c>
      <c r="B5" s="13" t="s">
        <v>21</v>
      </c>
      <c r="C5" s="44" t="s">
        <v>698</v>
      </c>
      <c r="D5" s="45"/>
      <c r="E5" s="14" t="s">
        <v>699</v>
      </c>
      <c r="F5" s="5"/>
      <c r="G5" s="5"/>
      <c r="H5" s="5"/>
      <c r="I5" s="5"/>
      <c r="O5" t="s">
        <v>24</v>
      </c>
      <c r="P5" t="s">
        <v>27</v>
      </c>
    </row>
    <row r="6" spans="1:16" ht="12.75" customHeight="1" x14ac:dyDescent="0.2">
      <c r="A6" s="42" t="s">
        <v>29</v>
      </c>
      <c r="B6" s="42" t="s">
        <v>31</v>
      </c>
      <c r="C6" s="42" t="s">
        <v>32</v>
      </c>
      <c r="D6" s="42" t="s">
        <v>33</v>
      </c>
      <c r="E6" s="42" t="s">
        <v>34</v>
      </c>
      <c r="F6" s="42" t="s">
        <v>36</v>
      </c>
      <c r="G6" s="42" t="s">
        <v>38</v>
      </c>
      <c r="H6" s="42" t="s">
        <v>40</v>
      </c>
      <c r="I6" s="42"/>
    </row>
    <row r="7" spans="1:16" ht="12.75" customHeight="1" x14ac:dyDescent="0.2">
      <c r="A7" s="42"/>
      <c r="B7" s="42"/>
      <c r="C7" s="42"/>
      <c r="D7" s="42"/>
      <c r="E7" s="42"/>
      <c r="F7" s="42"/>
      <c r="G7" s="42"/>
      <c r="H7" s="12" t="s">
        <v>41</v>
      </c>
      <c r="I7" s="12" t="s">
        <v>43</v>
      </c>
    </row>
    <row r="8" spans="1:16" ht="12.75" customHeight="1" x14ac:dyDescent="0.2">
      <c r="A8" s="12" t="s">
        <v>30</v>
      </c>
      <c r="B8" s="12" t="s">
        <v>25</v>
      </c>
      <c r="C8" s="12" t="s">
        <v>27</v>
      </c>
      <c r="D8" s="12" t="s">
        <v>26</v>
      </c>
      <c r="E8" s="12" t="s">
        <v>35</v>
      </c>
      <c r="F8" s="12" t="s">
        <v>37</v>
      </c>
      <c r="G8" s="12" t="s">
        <v>39</v>
      </c>
      <c r="H8" s="12" t="s">
        <v>42</v>
      </c>
      <c r="I8" s="12" t="s">
        <v>44</v>
      </c>
    </row>
    <row r="9" spans="1:16" ht="12.75" customHeight="1" x14ac:dyDescent="0.2">
      <c r="A9" s="18" t="s">
        <v>45</v>
      </c>
      <c r="B9" s="18"/>
      <c r="C9" s="19" t="s">
        <v>25</v>
      </c>
      <c r="D9" s="18"/>
      <c r="E9" s="20" t="s">
        <v>99</v>
      </c>
      <c r="F9" s="18"/>
      <c r="G9" s="18"/>
      <c r="H9" s="47"/>
      <c r="I9" s="21">
        <f>0+I10+I13+I16+I19+I22+I25+I28+I31+I34+I37+I40+I43+I46+I49+I52+I55+I58+I61+I64+I67+I70+I73+I76+I79+I82+I85+I88+I91+I94+I97+I100+I103+I106+I109+I112+I115+I118+I121+I124+I127+I130+I133+I136+I139+I142+I145+I148+I151</f>
        <v>0</v>
      </c>
    </row>
    <row r="10" spans="1:16" ht="12.75" customHeight="1" x14ac:dyDescent="0.2">
      <c r="A10" s="17" t="s">
        <v>47</v>
      </c>
      <c r="B10" s="22" t="s">
        <v>25</v>
      </c>
      <c r="C10" s="22" t="s">
        <v>700</v>
      </c>
      <c r="D10" s="17" t="s">
        <v>49</v>
      </c>
      <c r="E10" s="23" t="s">
        <v>701</v>
      </c>
      <c r="F10" s="24" t="s">
        <v>110</v>
      </c>
      <c r="G10" s="25">
        <v>42.4</v>
      </c>
      <c r="H10" s="48"/>
      <c r="I10" s="25">
        <f>ROUND(ROUND(H10,1)*ROUND(G10,1),1)</f>
        <v>0</v>
      </c>
      <c r="O10">
        <f>(I10*21)/100</f>
        <v>0</v>
      </c>
      <c r="P10" t="s">
        <v>27</v>
      </c>
    </row>
    <row r="11" spans="1:16" ht="25.5" customHeight="1" x14ac:dyDescent="0.2">
      <c r="A11" s="26" t="s">
        <v>52</v>
      </c>
      <c r="E11" s="27" t="s">
        <v>702</v>
      </c>
      <c r="H11" s="49"/>
    </row>
    <row r="12" spans="1:16" ht="12.75" customHeight="1" x14ac:dyDescent="0.2">
      <c r="A12" s="30" t="s">
        <v>54</v>
      </c>
      <c r="E12" s="29" t="s">
        <v>703</v>
      </c>
      <c r="H12" s="49"/>
    </row>
    <row r="13" spans="1:16" ht="12.75" customHeight="1" x14ac:dyDescent="0.2">
      <c r="A13" s="17" t="s">
        <v>47</v>
      </c>
      <c r="B13" s="22" t="s">
        <v>27</v>
      </c>
      <c r="C13" s="22" t="s">
        <v>704</v>
      </c>
      <c r="D13" s="17" t="s">
        <v>49</v>
      </c>
      <c r="E13" s="23" t="s">
        <v>705</v>
      </c>
      <c r="F13" s="24" t="s">
        <v>110</v>
      </c>
      <c r="G13" s="25">
        <v>3.9</v>
      </c>
      <c r="H13" s="48"/>
      <c r="I13" s="25">
        <f>ROUND(ROUND(H13,1)*ROUND(G13,1),1)</f>
        <v>0</v>
      </c>
      <c r="O13">
        <f>(I13*21)/100</f>
        <v>0</v>
      </c>
      <c r="P13" t="s">
        <v>27</v>
      </c>
    </row>
    <row r="14" spans="1:16" ht="25.5" customHeight="1" x14ac:dyDescent="0.2">
      <c r="A14" s="26" t="s">
        <v>52</v>
      </c>
      <c r="E14" s="27" t="s">
        <v>702</v>
      </c>
      <c r="H14" s="49"/>
    </row>
    <row r="15" spans="1:16" ht="12.75" customHeight="1" x14ac:dyDescent="0.2">
      <c r="A15" s="30" t="s">
        <v>54</v>
      </c>
      <c r="E15" s="29" t="s">
        <v>706</v>
      </c>
      <c r="H15" s="49"/>
    </row>
    <row r="16" spans="1:16" ht="12.75" customHeight="1" x14ac:dyDescent="0.2">
      <c r="A16" s="17" t="s">
        <v>47</v>
      </c>
      <c r="B16" s="22" t="s">
        <v>26</v>
      </c>
      <c r="C16" s="22" t="s">
        <v>153</v>
      </c>
      <c r="D16" s="17" t="s">
        <v>49</v>
      </c>
      <c r="E16" s="23" t="s">
        <v>154</v>
      </c>
      <c r="F16" s="24" t="s">
        <v>110</v>
      </c>
      <c r="G16" s="25">
        <v>33.1</v>
      </c>
      <c r="H16" s="48"/>
      <c r="I16" s="25">
        <f>ROUND(ROUND(H16,1)*ROUND(G16,1),1)</f>
        <v>0</v>
      </c>
      <c r="O16">
        <f>(I16*21)/100</f>
        <v>0</v>
      </c>
      <c r="P16" t="s">
        <v>27</v>
      </c>
    </row>
    <row r="17" spans="1:16" ht="25.5" customHeight="1" x14ac:dyDescent="0.2">
      <c r="A17" s="26" t="s">
        <v>52</v>
      </c>
      <c r="E17" s="27" t="s">
        <v>707</v>
      </c>
      <c r="H17" s="49"/>
    </row>
    <row r="18" spans="1:16" ht="12.75" customHeight="1" x14ac:dyDescent="0.2">
      <c r="A18" s="30" t="s">
        <v>54</v>
      </c>
      <c r="E18" s="29" t="s">
        <v>708</v>
      </c>
      <c r="H18" s="49"/>
    </row>
    <row r="19" spans="1:16" ht="12.75" customHeight="1" x14ac:dyDescent="0.2">
      <c r="A19" s="17" t="s">
        <v>47</v>
      </c>
      <c r="B19" s="22" t="s">
        <v>35</v>
      </c>
      <c r="C19" s="22" t="s">
        <v>157</v>
      </c>
      <c r="D19" s="17" t="s">
        <v>49</v>
      </c>
      <c r="E19" s="23" t="s">
        <v>158</v>
      </c>
      <c r="F19" s="24" t="s">
        <v>110</v>
      </c>
      <c r="G19" s="25">
        <v>71.400000000000006</v>
      </c>
      <c r="H19" s="48"/>
      <c r="I19" s="25">
        <f>ROUND(ROUND(H19,1)*ROUND(G19,1),1)</f>
        <v>0</v>
      </c>
      <c r="O19">
        <f>(I19*21)/100</f>
        <v>0</v>
      </c>
      <c r="P19" t="s">
        <v>27</v>
      </c>
    </row>
    <row r="20" spans="1:16" ht="25.5" customHeight="1" x14ac:dyDescent="0.2">
      <c r="A20" s="26" t="s">
        <v>52</v>
      </c>
      <c r="E20" s="27" t="s">
        <v>709</v>
      </c>
      <c r="H20" s="49"/>
    </row>
    <row r="21" spans="1:16" ht="12.75" customHeight="1" x14ac:dyDescent="0.2">
      <c r="A21" s="30" t="s">
        <v>54</v>
      </c>
      <c r="E21" s="29" t="s">
        <v>710</v>
      </c>
      <c r="H21" s="49"/>
    </row>
    <row r="22" spans="1:16" ht="12.75" customHeight="1" x14ac:dyDescent="0.2">
      <c r="A22" s="17" t="s">
        <v>47</v>
      </c>
      <c r="B22" s="22" t="s">
        <v>37</v>
      </c>
      <c r="C22" s="22" t="s">
        <v>668</v>
      </c>
      <c r="D22" s="17" t="s">
        <v>49</v>
      </c>
      <c r="E22" s="23" t="s">
        <v>669</v>
      </c>
      <c r="F22" s="24" t="s">
        <v>110</v>
      </c>
      <c r="G22" s="25">
        <v>55.1</v>
      </c>
      <c r="H22" s="48"/>
      <c r="I22" s="25">
        <f>ROUND(ROUND(H22,1)*ROUND(G22,1),1)</f>
        <v>0</v>
      </c>
      <c r="O22">
        <f>(I22*21)/100</f>
        <v>0</v>
      </c>
      <c r="P22" t="s">
        <v>27</v>
      </c>
    </row>
    <row r="23" spans="1:16" ht="25.5" customHeight="1" x14ac:dyDescent="0.2">
      <c r="A23" s="26" t="s">
        <v>52</v>
      </c>
      <c r="E23" s="27" t="s">
        <v>711</v>
      </c>
      <c r="H23" s="49"/>
    </row>
    <row r="24" spans="1:16" ht="12.75" customHeight="1" x14ac:dyDescent="0.2">
      <c r="A24" s="30" t="s">
        <v>54</v>
      </c>
      <c r="E24" s="29" t="s">
        <v>712</v>
      </c>
      <c r="H24" s="49"/>
    </row>
    <row r="25" spans="1:16" ht="12.75" customHeight="1" x14ac:dyDescent="0.2">
      <c r="A25" s="17" t="s">
        <v>47</v>
      </c>
      <c r="B25" s="22" t="s">
        <v>39</v>
      </c>
      <c r="C25" s="22" t="s">
        <v>713</v>
      </c>
      <c r="D25" s="17" t="s">
        <v>49</v>
      </c>
      <c r="E25" s="23" t="s">
        <v>714</v>
      </c>
      <c r="F25" s="24" t="s">
        <v>110</v>
      </c>
      <c r="G25" s="25">
        <v>79.400000000000006</v>
      </c>
      <c r="H25" s="48"/>
      <c r="I25" s="25">
        <f>ROUND(ROUND(H25,1)*ROUND(G25,1),1)</f>
        <v>0</v>
      </c>
      <c r="O25">
        <f>(I25*21)/100</f>
        <v>0</v>
      </c>
      <c r="P25" t="s">
        <v>27</v>
      </c>
    </row>
    <row r="26" spans="1:16" ht="25.5" customHeight="1" x14ac:dyDescent="0.2">
      <c r="A26" s="26" t="s">
        <v>52</v>
      </c>
      <c r="E26" s="27" t="s">
        <v>715</v>
      </c>
      <c r="H26" s="49"/>
    </row>
    <row r="27" spans="1:16" ht="12.75" customHeight="1" x14ac:dyDescent="0.2">
      <c r="A27" s="30" t="s">
        <v>54</v>
      </c>
      <c r="E27" s="29" t="s">
        <v>716</v>
      </c>
      <c r="H27" s="49"/>
    </row>
    <row r="28" spans="1:16" ht="12.75" customHeight="1" x14ac:dyDescent="0.2">
      <c r="A28" s="17" t="s">
        <v>47</v>
      </c>
      <c r="B28" s="22" t="s">
        <v>66</v>
      </c>
      <c r="C28" s="22" t="s">
        <v>717</v>
      </c>
      <c r="D28" s="17" t="s">
        <v>49</v>
      </c>
      <c r="E28" s="23" t="s">
        <v>718</v>
      </c>
      <c r="F28" s="24" t="s">
        <v>110</v>
      </c>
      <c r="G28" s="25">
        <v>79.400000000000006</v>
      </c>
      <c r="H28" s="48"/>
      <c r="I28" s="25">
        <f>ROUND(ROUND(H28,1)*ROUND(G28,1),1)</f>
        <v>0</v>
      </c>
      <c r="O28">
        <f>(I28*21)/100</f>
        <v>0</v>
      </c>
      <c r="P28" t="s">
        <v>27</v>
      </c>
    </row>
    <row r="29" spans="1:16" ht="25.5" customHeight="1" x14ac:dyDescent="0.2">
      <c r="A29" s="26" t="s">
        <v>52</v>
      </c>
      <c r="E29" s="27" t="s">
        <v>715</v>
      </c>
      <c r="H29" s="49"/>
    </row>
    <row r="30" spans="1:16" ht="12.75" customHeight="1" x14ac:dyDescent="0.2">
      <c r="A30" s="30" t="s">
        <v>54</v>
      </c>
      <c r="E30" s="29" t="s">
        <v>719</v>
      </c>
      <c r="H30" s="49"/>
    </row>
    <row r="31" spans="1:16" ht="12.75" customHeight="1" x14ac:dyDescent="0.2">
      <c r="A31" s="17" t="s">
        <v>47</v>
      </c>
      <c r="B31" s="22" t="s">
        <v>69</v>
      </c>
      <c r="C31" s="22" t="s">
        <v>720</v>
      </c>
      <c r="D31" s="17" t="s">
        <v>49</v>
      </c>
      <c r="E31" s="23" t="s">
        <v>721</v>
      </c>
      <c r="F31" s="24" t="s">
        <v>110</v>
      </c>
      <c r="G31" s="25">
        <v>4.8</v>
      </c>
      <c r="H31" s="48"/>
      <c r="I31" s="25">
        <f>ROUND(ROUND(H31,1)*ROUND(G31,1),1)</f>
        <v>0</v>
      </c>
      <c r="O31">
        <f>(I31*21)/100</f>
        <v>0</v>
      </c>
      <c r="P31" t="s">
        <v>27</v>
      </c>
    </row>
    <row r="32" spans="1:16" ht="25.5" customHeight="1" x14ac:dyDescent="0.2">
      <c r="A32" s="26" t="s">
        <v>52</v>
      </c>
      <c r="E32" s="27" t="s">
        <v>722</v>
      </c>
      <c r="H32" s="49"/>
    </row>
    <row r="33" spans="1:16" ht="12.75" customHeight="1" x14ac:dyDescent="0.2">
      <c r="A33" s="30" t="s">
        <v>54</v>
      </c>
      <c r="E33" s="29" t="s">
        <v>723</v>
      </c>
      <c r="H33" s="49"/>
    </row>
    <row r="34" spans="1:16" ht="12.75" customHeight="1" x14ac:dyDescent="0.2">
      <c r="A34" s="17" t="s">
        <v>47</v>
      </c>
      <c r="B34" s="22" t="s">
        <v>42</v>
      </c>
      <c r="C34" s="22" t="s">
        <v>168</v>
      </c>
      <c r="D34" s="17" t="s">
        <v>49</v>
      </c>
      <c r="E34" s="23" t="s">
        <v>169</v>
      </c>
      <c r="F34" s="24" t="s">
        <v>110</v>
      </c>
      <c r="G34" s="25">
        <v>104.3</v>
      </c>
      <c r="H34" s="48"/>
      <c r="I34" s="25">
        <f>ROUND(ROUND(H34,1)*ROUND(G34,1),1)</f>
        <v>0</v>
      </c>
      <c r="O34">
        <f>(I34*21)/100</f>
        <v>0</v>
      </c>
      <c r="P34" t="s">
        <v>27</v>
      </c>
    </row>
    <row r="35" spans="1:16" ht="25.5" customHeight="1" x14ac:dyDescent="0.2">
      <c r="A35" s="26" t="s">
        <v>52</v>
      </c>
      <c r="E35" s="27" t="s">
        <v>715</v>
      </c>
      <c r="H35" s="49"/>
    </row>
    <row r="36" spans="1:16" ht="12.75" customHeight="1" x14ac:dyDescent="0.2">
      <c r="A36" s="30" t="s">
        <v>54</v>
      </c>
      <c r="E36" s="29" t="s">
        <v>724</v>
      </c>
      <c r="H36" s="49"/>
    </row>
    <row r="37" spans="1:16" ht="12.75" customHeight="1" x14ac:dyDescent="0.2">
      <c r="A37" s="17" t="s">
        <v>47</v>
      </c>
      <c r="B37" s="22" t="s">
        <v>44</v>
      </c>
      <c r="C37" s="22" t="s">
        <v>725</v>
      </c>
      <c r="D37" s="17" t="s">
        <v>49</v>
      </c>
      <c r="E37" s="23" t="s">
        <v>726</v>
      </c>
      <c r="F37" s="24" t="s">
        <v>183</v>
      </c>
      <c r="G37" s="25">
        <v>39.1</v>
      </c>
      <c r="H37" s="48"/>
      <c r="I37" s="25">
        <f>ROUND(ROUND(H37,1)*ROUND(G37,1),1)</f>
        <v>0</v>
      </c>
      <c r="O37">
        <f>(I37*21)/100</f>
        <v>0</v>
      </c>
      <c r="P37" t="s">
        <v>27</v>
      </c>
    </row>
    <row r="38" spans="1:16" ht="25.5" customHeight="1" x14ac:dyDescent="0.2">
      <c r="A38" s="26" t="s">
        <v>52</v>
      </c>
      <c r="E38" s="27" t="s">
        <v>727</v>
      </c>
      <c r="H38" s="49"/>
    </row>
    <row r="39" spans="1:16" ht="12.75" customHeight="1" x14ac:dyDescent="0.2">
      <c r="A39" s="30" t="s">
        <v>54</v>
      </c>
      <c r="E39" s="29" t="s">
        <v>728</v>
      </c>
      <c r="H39" s="49"/>
    </row>
    <row r="40" spans="1:16" ht="12.75" customHeight="1" x14ac:dyDescent="0.2">
      <c r="A40" s="17" t="s">
        <v>47</v>
      </c>
      <c r="B40" s="22" t="s">
        <v>76</v>
      </c>
      <c r="C40" s="22" t="s">
        <v>729</v>
      </c>
      <c r="D40" s="17" t="s">
        <v>49</v>
      </c>
      <c r="E40" s="23" t="s">
        <v>730</v>
      </c>
      <c r="F40" s="24" t="s">
        <v>183</v>
      </c>
      <c r="G40" s="25">
        <v>1.7</v>
      </c>
      <c r="H40" s="48"/>
      <c r="I40" s="25">
        <f>ROUND(ROUND(H40,1)*ROUND(G40,1),1)</f>
        <v>0</v>
      </c>
      <c r="O40">
        <f>(I40*21)/100</f>
        <v>0</v>
      </c>
      <c r="P40" t="s">
        <v>27</v>
      </c>
    </row>
    <row r="41" spans="1:16" ht="25.5" customHeight="1" x14ac:dyDescent="0.2">
      <c r="A41" s="26" t="s">
        <v>52</v>
      </c>
      <c r="E41" s="27" t="s">
        <v>727</v>
      </c>
      <c r="H41" s="49"/>
    </row>
    <row r="42" spans="1:16" ht="12.75" customHeight="1" x14ac:dyDescent="0.2">
      <c r="A42" s="30" t="s">
        <v>54</v>
      </c>
      <c r="E42" s="29" t="s">
        <v>731</v>
      </c>
      <c r="H42" s="49"/>
    </row>
    <row r="43" spans="1:16" ht="12.75" customHeight="1" x14ac:dyDescent="0.2">
      <c r="A43" s="17" t="s">
        <v>47</v>
      </c>
      <c r="B43" s="22" t="s">
        <v>79</v>
      </c>
      <c r="C43" s="22" t="s">
        <v>172</v>
      </c>
      <c r="D43" s="17" t="s">
        <v>49</v>
      </c>
      <c r="E43" s="23" t="s">
        <v>173</v>
      </c>
      <c r="F43" s="24" t="s">
        <v>174</v>
      </c>
      <c r="G43" s="25">
        <v>30</v>
      </c>
      <c r="H43" s="48"/>
      <c r="I43" s="25">
        <f>ROUND(ROUND(H43,1)*ROUND(G43,1),1)</f>
        <v>0</v>
      </c>
      <c r="O43">
        <f>(I43*21)/100</f>
        <v>0</v>
      </c>
      <c r="P43" t="s">
        <v>27</v>
      </c>
    </row>
    <row r="44" spans="1:16" ht="12.75" customHeight="1" x14ac:dyDescent="0.2">
      <c r="A44" s="26" t="s">
        <v>52</v>
      </c>
      <c r="E44" s="27" t="s">
        <v>175</v>
      </c>
      <c r="H44" s="49"/>
    </row>
    <row r="45" spans="1:16" ht="12.75" customHeight="1" x14ac:dyDescent="0.2">
      <c r="A45" s="30" t="s">
        <v>54</v>
      </c>
      <c r="E45" s="29" t="s">
        <v>49</v>
      </c>
      <c r="H45" s="49"/>
    </row>
    <row r="46" spans="1:16" ht="12.75" customHeight="1" x14ac:dyDescent="0.2">
      <c r="A46" s="17" t="s">
        <v>47</v>
      </c>
      <c r="B46" s="22" t="s">
        <v>82</v>
      </c>
      <c r="C46" s="22" t="s">
        <v>177</v>
      </c>
      <c r="D46" s="17" t="s">
        <v>49</v>
      </c>
      <c r="E46" s="23" t="s">
        <v>178</v>
      </c>
      <c r="F46" s="24" t="s">
        <v>179</v>
      </c>
      <c r="G46" s="25">
        <v>30</v>
      </c>
      <c r="H46" s="48"/>
      <c r="I46" s="25">
        <f>ROUND(ROUND(H46,1)*ROUND(G46,1),1)</f>
        <v>0</v>
      </c>
      <c r="O46">
        <f>(I46*21)/100</f>
        <v>0</v>
      </c>
      <c r="P46" t="s">
        <v>27</v>
      </c>
    </row>
    <row r="47" spans="1:16" ht="12.75" customHeight="1" x14ac:dyDescent="0.2">
      <c r="A47" s="26" t="s">
        <v>52</v>
      </c>
      <c r="E47" s="27" t="s">
        <v>175</v>
      </c>
      <c r="H47" s="49"/>
    </row>
    <row r="48" spans="1:16" ht="12.75" customHeight="1" x14ac:dyDescent="0.2">
      <c r="A48" s="30" t="s">
        <v>54</v>
      </c>
      <c r="E48" s="29" t="s">
        <v>49</v>
      </c>
      <c r="H48" s="49"/>
    </row>
    <row r="49" spans="1:16" ht="12.75" customHeight="1" x14ac:dyDescent="0.2">
      <c r="A49" s="17" t="s">
        <v>47</v>
      </c>
      <c r="B49" s="22" t="s">
        <v>85</v>
      </c>
      <c r="C49" s="22" t="s">
        <v>181</v>
      </c>
      <c r="D49" s="17" t="s">
        <v>49</v>
      </c>
      <c r="E49" s="23" t="s">
        <v>182</v>
      </c>
      <c r="F49" s="24" t="s">
        <v>183</v>
      </c>
      <c r="G49" s="25">
        <v>40.700000000000003</v>
      </c>
      <c r="H49" s="48"/>
      <c r="I49" s="25">
        <f>ROUND(ROUND(H49,1)*ROUND(G49,1),1)</f>
        <v>0</v>
      </c>
      <c r="O49">
        <f>(I49*21)/100</f>
        <v>0</v>
      </c>
      <c r="P49" t="s">
        <v>27</v>
      </c>
    </row>
    <row r="50" spans="1:16" ht="25.5" customHeight="1" x14ac:dyDescent="0.2">
      <c r="A50" s="26" t="s">
        <v>52</v>
      </c>
      <c r="E50" s="27" t="s">
        <v>732</v>
      </c>
      <c r="H50" s="49"/>
    </row>
    <row r="51" spans="1:16" ht="12.75" customHeight="1" x14ac:dyDescent="0.2">
      <c r="A51" s="30" t="s">
        <v>54</v>
      </c>
      <c r="E51" s="29" t="s">
        <v>733</v>
      </c>
      <c r="H51" s="49"/>
    </row>
    <row r="52" spans="1:16" ht="12.75" customHeight="1" x14ac:dyDescent="0.2">
      <c r="A52" s="17" t="s">
        <v>47</v>
      </c>
      <c r="B52" s="22" t="s">
        <v>88</v>
      </c>
      <c r="C52" s="22" t="s">
        <v>187</v>
      </c>
      <c r="D52" s="17" t="s">
        <v>49</v>
      </c>
      <c r="E52" s="23" t="s">
        <v>188</v>
      </c>
      <c r="F52" s="24" t="s">
        <v>189</v>
      </c>
      <c r="G52" s="25">
        <v>314.7</v>
      </c>
      <c r="H52" s="48"/>
      <c r="I52" s="25">
        <f>ROUND(ROUND(H52,1)*ROUND(G52,1),1)</f>
        <v>0</v>
      </c>
      <c r="O52">
        <f>(I52*21)/100</f>
        <v>0</v>
      </c>
      <c r="P52" t="s">
        <v>27</v>
      </c>
    </row>
    <row r="53" spans="1:16" ht="12.75" customHeight="1" x14ac:dyDescent="0.2">
      <c r="A53" s="26" t="s">
        <v>52</v>
      </c>
      <c r="E53" s="27" t="s">
        <v>190</v>
      </c>
      <c r="H53" s="49"/>
    </row>
    <row r="54" spans="1:16" ht="12.75" customHeight="1" x14ac:dyDescent="0.2">
      <c r="A54" s="30" t="s">
        <v>54</v>
      </c>
      <c r="E54" s="29" t="s">
        <v>49</v>
      </c>
      <c r="H54" s="49"/>
    </row>
    <row r="55" spans="1:16" ht="12.75" customHeight="1" x14ac:dyDescent="0.2">
      <c r="A55" s="17" t="s">
        <v>47</v>
      </c>
      <c r="B55" s="22" t="s">
        <v>91</v>
      </c>
      <c r="C55" s="22" t="s">
        <v>192</v>
      </c>
      <c r="D55" s="17" t="s">
        <v>49</v>
      </c>
      <c r="E55" s="23" t="s">
        <v>193</v>
      </c>
      <c r="F55" s="24" t="s">
        <v>189</v>
      </c>
      <c r="G55" s="25">
        <v>11.3</v>
      </c>
      <c r="H55" s="48"/>
      <c r="I55" s="25">
        <f>ROUND(ROUND(H55,1)*ROUND(G55,1),1)</f>
        <v>0</v>
      </c>
      <c r="O55">
        <f>(I55*21)/100</f>
        <v>0</v>
      </c>
      <c r="P55" t="s">
        <v>27</v>
      </c>
    </row>
    <row r="56" spans="1:16" ht="25.5" customHeight="1" x14ac:dyDescent="0.2">
      <c r="A56" s="26" t="s">
        <v>52</v>
      </c>
      <c r="E56" s="27" t="s">
        <v>734</v>
      </c>
      <c r="H56" s="49"/>
    </row>
    <row r="57" spans="1:16" ht="12.75" customHeight="1" x14ac:dyDescent="0.2">
      <c r="A57" s="30" t="s">
        <v>54</v>
      </c>
      <c r="E57" s="29" t="s">
        <v>735</v>
      </c>
      <c r="H57" s="49"/>
    </row>
    <row r="58" spans="1:16" ht="12.75" customHeight="1" x14ac:dyDescent="0.2">
      <c r="A58" s="17" t="s">
        <v>47</v>
      </c>
      <c r="B58" s="22" t="s">
        <v>94</v>
      </c>
      <c r="C58" s="22" t="s">
        <v>619</v>
      </c>
      <c r="D58" s="17" t="s">
        <v>49</v>
      </c>
      <c r="E58" s="23" t="s">
        <v>620</v>
      </c>
      <c r="F58" s="24" t="s">
        <v>189</v>
      </c>
      <c r="G58" s="25">
        <v>126.1</v>
      </c>
      <c r="H58" s="48"/>
      <c r="I58" s="25">
        <f>ROUND(ROUND(H58,1)*ROUND(G58,1),1)</f>
        <v>0</v>
      </c>
      <c r="O58">
        <f>(I58*21)/100</f>
        <v>0</v>
      </c>
      <c r="P58" t="s">
        <v>27</v>
      </c>
    </row>
    <row r="59" spans="1:16" ht="25.5" customHeight="1" x14ac:dyDescent="0.2">
      <c r="A59" s="26" t="s">
        <v>52</v>
      </c>
      <c r="E59" s="27" t="s">
        <v>736</v>
      </c>
      <c r="H59" s="49"/>
    </row>
    <row r="60" spans="1:16" ht="12.75" customHeight="1" x14ac:dyDescent="0.2">
      <c r="A60" s="30" t="s">
        <v>54</v>
      </c>
      <c r="E60" s="29" t="s">
        <v>49</v>
      </c>
      <c r="H60" s="49"/>
    </row>
    <row r="61" spans="1:16" ht="12.75" customHeight="1" x14ac:dyDescent="0.2">
      <c r="A61" s="17" t="s">
        <v>47</v>
      </c>
      <c r="B61" s="22" t="s">
        <v>97</v>
      </c>
      <c r="C61" s="22" t="s">
        <v>210</v>
      </c>
      <c r="D61" s="17" t="s">
        <v>49</v>
      </c>
      <c r="E61" s="23" t="s">
        <v>211</v>
      </c>
      <c r="F61" s="24" t="s">
        <v>189</v>
      </c>
      <c r="G61" s="25">
        <v>126.1</v>
      </c>
      <c r="H61" s="48"/>
      <c r="I61" s="25">
        <f>ROUND(ROUND(H61,1)*ROUND(G61,1),1)</f>
        <v>0</v>
      </c>
      <c r="O61">
        <f>(I61*21)/100</f>
        <v>0</v>
      </c>
      <c r="P61" t="s">
        <v>27</v>
      </c>
    </row>
    <row r="62" spans="1:16" ht="12.75" customHeight="1" x14ac:dyDescent="0.2">
      <c r="A62" s="26" t="s">
        <v>52</v>
      </c>
      <c r="E62" s="27" t="s">
        <v>190</v>
      </c>
      <c r="H62" s="49"/>
    </row>
    <row r="63" spans="1:16" ht="12.75" customHeight="1" x14ac:dyDescent="0.2">
      <c r="A63" s="30" t="s">
        <v>54</v>
      </c>
      <c r="E63" s="29" t="s">
        <v>49</v>
      </c>
      <c r="H63" s="49"/>
    </row>
    <row r="64" spans="1:16" ht="12.75" customHeight="1" x14ac:dyDescent="0.2">
      <c r="A64" s="17" t="s">
        <v>47</v>
      </c>
      <c r="B64" s="22" t="s">
        <v>100</v>
      </c>
      <c r="C64" s="22" t="s">
        <v>214</v>
      </c>
      <c r="D64" s="17" t="s">
        <v>49</v>
      </c>
      <c r="E64" s="23" t="s">
        <v>215</v>
      </c>
      <c r="F64" s="24" t="s">
        <v>189</v>
      </c>
      <c r="G64" s="25">
        <v>135.4</v>
      </c>
      <c r="H64" s="48"/>
      <c r="I64" s="25">
        <f>ROUND(ROUND(H64,1)*ROUND(G64,1),1)</f>
        <v>0</v>
      </c>
      <c r="O64">
        <f>(I64*21)/100</f>
        <v>0</v>
      </c>
      <c r="P64" t="s">
        <v>27</v>
      </c>
    </row>
    <row r="65" spans="1:16" ht="25.5" customHeight="1" x14ac:dyDescent="0.2">
      <c r="A65" s="26" t="s">
        <v>52</v>
      </c>
      <c r="E65" s="27" t="s">
        <v>736</v>
      </c>
      <c r="H65" s="49"/>
    </row>
    <row r="66" spans="1:16" ht="12.75" customHeight="1" x14ac:dyDescent="0.2">
      <c r="A66" s="30" t="s">
        <v>54</v>
      </c>
      <c r="E66" s="29" t="s">
        <v>49</v>
      </c>
      <c r="H66" s="49"/>
    </row>
    <row r="67" spans="1:16" ht="12.75" customHeight="1" x14ac:dyDescent="0.2">
      <c r="A67" s="17" t="s">
        <v>47</v>
      </c>
      <c r="B67" s="22" t="s">
        <v>167</v>
      </c>
      <c r="C67" s="22" t="s">
        <v>218</v>
      </c>
      <c r="D67" s="17" t="s">
        <v>49</v>
      </c>
      <c r="E67" s="23" t="s">
        <v>219</v>
      </c>
      <c r="F67" s="24" t="s">
        <v>189</v>
      </c>
      <c r="G67" s="25">
        <v>135.4</v>
      </c>
      <c r="H67" s="48"/>
      <c r="I67" s="25">
        <f>ROUND(ROUND(H67,1)*ROUND(G67,1),1)</f>
        <v>0</v>
      </c>
      <c r="O67">
        <f>(I67*21)/100</f>
        <v>0</v>
      </c>
      <c r="P67" t="s">
        <v>27</v>
      </c>
    </row>
    <row r="68" spans="1:16" ht="12.75" customHeight="1" x14ac:dyDescent="0.2">
      <c r="A68" s="26" t="s">
        <v>52</v>
      </c>
      <c r="E68" s="27" t="s">
        <v>190</v>
      </c>
      <c r="H68" s="49"/>
    </row>
    <row r="69" spans="1:16" ht="12.75" customHeight="1" x14ac:dyDescent="0.2">
      <c r="A69" s="30" t="s">
        <v>54</v>
      </c>
      <c r="E69" s="29" t="s">
        <v>49</v>
      </c>
      <c r="H69" s="49"/>
    </row>
    <row r="70" spans="1:16" ht="12.75" customHeight="1" x14ac:dyDescent="0.2">
      <c r="A70" s="17" t="s">
        <v>47</v>
      </c>
      <c r="B70" s="22" t="s">
        <v>171</v>
      </c>
      <c r="C70" s="22" t="s">
        <v>221</v>
      </c>
      <c r="D70" s="17" t="s">
        <v>49</v>
      </c>
      <c r="E70" s="23" t="s">
        <v>222</v>
      </c>
      <c r="F70" s="24" t="s">
        <v>189</v>
      </c>
      <c r="G70" s="25">
        <v>10.9</v>
      </c>
      <c r="H70" s="48"/>
      <c r="I70" s="25">
        <f>ROUND(ROUND(H70,1)*ROUND(G70,1),1)</f>
        <v>0</v>
      </c>
      <c r="O70">
        <f>(I70*21)/100</f>
        <v>0</v>
      </c>
      <c r="P70" t="s">
        <v>27</v>
      </c>
    </row>
    <row r="71" spans="1:16" ht="25.5" customHeight="1" x14ac:dyDescent="0.2">
      <c r="A71" s="26" t="s">
        <v>52</v>
      </c>
      <c r="E71" s="27" t="s">
        <v>737</v>
      </c>
      <c r="H71" s="49"/>
    </row>
    <row r="72" spans="1:16" ht="12.75" customHeight="1" x14ac:dyDescent="0.2">
      <c r="A72" s="30" t="s">
        <v>54</v>
      </c>
      <c r="E72" s="29" t="s">
        <v>49</v>
      </c>
      <c r="H72" s="49"/>
    </row>
    <row r="73" spans="1:16" ht="12.75" customHeight="1" x14ac:dyDescent="0.2">
      <c r="A73" s="17" t="s">
        <v>47</v>
      </c>
      <c r="B73" s="22" t="s">
        <v>176</v>
      </c>
      <c r="C73" s="22" t="s">
        <v>225</v>
      </c>
      <c r="D73" s="17" t="s">
        <v>18</v>
      </c>
      <c r="E73" s="23" t="s">
        <v>226</v>
      </c>
      <c r="F73" s="24" t="s">
        <v>189</v>
      </c>
      <c r="G73" s="25">
        <v>255</v>
      </c>
      <c r="H73" s="48"/>
      <c r="I73" s="25">
        <f>ROUND(ROUND(H73,1)*ROUND(G73,1),1)</f>
        <v>0</v>
      </c>
      <c r="O73">
        <f>(I73*21)/100</f>
        <v>0</v>
      </c>
      <c r="P73" t="s">
        <v>27</v>
      </c>
    </row>
    <row r="74" spans="1:16" ht="25.5" customHeight="1" x14ac:dyDescent="0.2">
      <c r="A74" s="26" t="s">
        <v>52</v>
      </c>
      <c r="E74" s="27" t="s">
        <v>737</v>
      </c>
      <c r="H74" s="49"/>
    </row>
    <row r="75" spans="1:16" ht="12.75" customHeight="1" x14ac:dyDescent="0.2">
      <c r="A75" s="30" t="s">
        <v>54</v>
      </c>
      <c r="E75" s="29" t="s">
        <v>49</v>
      </c>
      <c r="H75" s="49"/>
    </row>
    <row r="76" spans="1:16" ht="12.75" customHeight="1" x14ac:dyDescent="0.2">
      <c r="A76" s="17" t="s">
        <v>47</v>
      </c>
      <c r="B76" s="22" t="s">
        <v>180</v>
      </c>
      <c r="C76" s="22" t="s">
        <v>225</v>
      </c>
      <c r="D76" s="17" t="s">
        <v>228</v>
      </c>
      <c r="E76" s="23" t="s">
        <v>226</v>
      </c>
      <c r="F76" s="24" t="s">
        <v>189</v>
      </c>
      <c r="G76" s="25">
        <v>7</v>
      </c>
      <c r="H76" s="48"/>
      <c r="I76" s="25">
        <f>ROUND(ROUND(H76,1)*ROUND(G76,1),1)</f>
        <v>0</v>
      </c>
      <c r="O76">
        <f>(I76*21)/100</f>
        <v>0</v>
      </c>
      <c r="P76" t="s">
        <v>27</v>
      </c>
    </row>
    <row r="77" spans="1:16" ht="25.5" customHeight="1" x14ac:dyDescent="0.2">
      <c r="A77" s="26" t="s">
        <v>52</v>
      </c>
      <c r="E77" s="27" t="s">
        <v>229</v>
      </c>
      <c r="H77" s="49"/>
    </row>
    <row r="78" spans="1:16" ht="12.75" customHeight="1" x14ac:dyDescent="0.2">
      <c r="A78" s="30" t="s">
        <v>54</v>
      </c>
      <c r="E78" s="29" t="s">
        <v>738</v>
      </c>
      <c r="H78" s="49"/>
    </row>
    <row r="79" spans="1:16" ht="12.75" customHeight="1" x14ac:dyDescent="0.2">
      <c r="A79" s="17" t="s">
        <v>47</v>
      </c>
      <c r="B79" s="22" t="s">
        <v>186</v>
      </c>
      <c r="C79" s="22" t="s">
        <v>232</v>
      </c>
      <c r="D79" s="17" t="s">
        <v>49</v>
      </c>
      <c r="E79" s="23" t="s">
        <v>233</v>
      </c>
      <c r="F79" s="24" t="s">
        <v>110</v>
      </c>
      <c r="G79" s="25">
        <v>1120.0999999999999</v>
      </c>
      <c r="H79" s="48"/>
      <c r="I79" s="25">
        <f>ROUND(ROUND(H79,1)*ROUND(G79,1),1)</f>
        <v>0</v>
      </c>
      <c r="O79">
        <f>(I79*21)/100</f>
        <v>0</v>
      </c>
      <c r="P79" t="s">
        <v>27</v>
      </c>
    </row>
    <row r="80" spans="1:16" ht="25.5" customHeight="1" x14ac:dyDescent="0.2">
      <c r="A80" s="26" t="s">
        <v>52</v>
      </c>
      <c r="E80" s="27" t="s">
        <v>739</v>
      </c>
      <c r="H80" s="49"/>
    </row>
    <row r="81" spans="1:16" ht="12.75" customHeight="1" x14ac:dyDescent="0.2">
      <c r="A81" s="30" t="s">
        <v>54</v>
      </c>
      <c r="E81" s="29" t="s">
        <v>49</v>
      </c>
      <c r="H81" s="49"/>
    </row>
    <row r="82" spans="1:16" ht="12.75" customHeight="1" x14ac:dyDescent="0.2">
      <c r="A82" s="17" t="s">
        <v>47</v>
      </c>
      <c r="B82" s="22" t="s">
        <v>191</v>
      </c>
      <c r="C82" s="22" t="s">
        <v>236</v>
      </c>
      <c r="D82" s="17" t="s">
        <v>49</v>
      </c>
      <c r="E82" s="23" t="s">
        <v>237</v>
      </c>
      <c r="F82" s="24" t="s">
        <v>110</v>
      </c>
      <c r="G82" s="25">
        <v>1120.0999999999999</v>
      </c>
      <c r="H82" s="48"/>
      <c r="I82" s="25">
        <f>ROUND(ROUND(H82,1)*ROUND(G82,1),1)</f>
        <v>0</v>
      </c>
      <c r="O82">
        <f>(I82*21)/100</f>
        <v>0</v>
      </c>
      <c r="P82" t="s">
        <v>27</v>
      </c>
    </row>
    <row r="83" spans="1:16" ht="25.5" customHeight="1" x14ac:dyDescent="0.2">
      <c r="A83" s="26" t="s">
        <v>52</v>
      </c>
      <c r="E83" s="27" t="s">
        <v>739</v>
      </c>
      <c r="H83" s="49"/>
    </row>
    <row r="84" spans="1:16" ht="12.75" customHeight="1" x14ac:dyDescent="0.2">
      <c r="A84" s="30" t="s">
        <v>54</v>
      </c>
      <c r="E84" s="29" t="s">
        <v>49</v>
      </c>
      <c r="H84" s="49"/>
    </row>
    <row r="85" spans="1:16" ht="12.75" customHeight="1" x14ac:dyDescent="0.2">
      <c r="A85" s="17" t="s">
        <v>47</v>
      </c>
      <c r="B85" s="22" t="s">
        <v>196</v>
      </c>
      <c r="C85" s="22" t="s">
        <v>239</v>
      </c>
      <c r="D85" s="17" t="s">
        <v>49</v>
      </c>
      <c r="E85" s="23" t="s">
        <v>240</v>
      </c>
      <c r="F85" s="24" t="s">
        <v>189</v>
      </c>
      <c r="G85" s="25">
        <v>261.5</v>
      </c>
      <c r="H85" s="48"/>
      <c r="I85" s="25">
        <f>ROUND(ROUND(H85,1)*ROUND(G85,1),1)</f>
        <v>0</v>
      </c>
      <c r="O85">
        <f>(I85*21)/100</f>
        <v>0</v>
      </c>
      <c r="P85" t="s">
        <v>27</v>
      </c>
    </row>
    <row r="86" spans="1:16" ht="25.5" customHeight="1" x14ac:dyDescent="0.2">
      <c r="A86" s="26" t="s">
        <v>52</v>
      </c>
      <c r="E86" s="27" t="s">
        <v>241</v>
      </c>
      <c r="H86" s="49"/>
    </row>
    <row r="87" spans="1:16" ht="12.75" customHeight="1" x14ac:dyDescent="0.2">
      <c r="A87" s="30" t="s">
        <v>54</v>
      </c>
      <c r="E87" s="29" t="s">
        <v>740</v>
      </c>
      <c r="H87" s="49"/>
    </row>
    <row r="88" spans="1:16" ht="12.75" customHeight="1" x14ac:dyDescent="0.2">
      <c r="A88" s="17" t="s">
        <v>47</v>
      </c>
      <c r="B88" s="22" t="s">
        <v>200</v>
      </c>
      <c r="C88" s="22" t="s">
        <v>244</v>
      </c>
      <c r="D88" s="17" t="s">
        <v>49</v>
      </c>
      <c r="E88" s="23" t="s">
        <v>245</v>
      </c>
      <c r="F88" s="24" t="s">
        <v>189</v>
      </c>
      <c r="G88" s="25">
        <v>272.89999999999998</v>
      </c>
      <c r="H88" s="48"/>
      <c r="I88" s="25">
        <f>ROUND(ROUND(H88,1)*ROUND(G88,1),1)</f>
        <v>0</v>
      </c>
      <c r="O88">
        <f>(I88*21)/100</f>
        <v>0</v>
      </c>
      <c r="P88" t="s">
        <v>27</v>
      </c>
    </row>
    <row r="89" spans="1:16" ht="25.5" customHeight="1" x14ac:dyDescent="0.2">
      <c r="A89" s="26" t="s">
        <v>52</v>
      </c>
      <c r="E89" s="27" t="s">
        <v>241</v>
      </c>
      <c r="H89" s="49"/>
    </row>
    <row r="90" spans="1:16" ht="12.75" customHeight="1" x14ac:dyDescent="0.2">
      <c r="A90" s="30" t="s">
        <v>54</v>
      </c>
      <c r="E90" s="29" t="s">
        <v>741</v>
      </c>
      <c r="H90" s="49"/>
    </row>
    <row r="91" spans="1:16" ht="12.75" customHeight="1" x14ac:dyDescent="0.2">
      <c r="A91" s="17" t="s">
        <v>47</v>
      </c>
      <c r="B91" s="22" t="s">
        <v>204</v>
      </c>
      <c r="C91" s="22" t="s">
        <v>249</v>
      </c>
      <c r="D91" s="17" t="s">
        <v>49</v>
      </c>
      <c r="E91" s="23" t="s">
        <v>250</v>
      </c>
      <c r="F91" s="24" t="s">
        <v>189</v>
      </c>
      <c r="G91" s="25">
        <v>261.5</v>
      </c>
      <c r="H91" s="48"/>
      <c r="I91" s="25">
        <f>ROUND(ROUND(H91,1)*ROUND(G91,1),1)</f>
        <v>0</v>
      </c>
      <c r="O91">
        <f>(I91*21)/100</f>
        <v>0</v>
      </c>
      <c r="P91" t="s">
        <v>27</v>
      </c>
    </row>
    <row r="92" spans="1:16" ht="25.5" customHeight="1" x14ac:dyDescent="0.2">
      <c r="A92" s="26" t="s">
        <v>52</v>
      </c>
      <c r="E92" s="27" t="s">
        <v>251</v>
      </c>
      <c r="H92" s="49"/>
    </row>
    <row r="93" spans="1:16" ht="12.75" customHeight="1" x14ac:dyDescent="0.2">
      <c r="A93" s="30" t="s">
        <v>54</v>
      </c>
      <c r="E93" s="29" t="s">
        <v>740</v>
      </c>
      <c r="H93" s="49"/>
    </row>
    <row r="94" spans="1:16" ht="12.75" customHeight="1" x14ac:dyDescent="0.2">
      <c r="A94" s="17" t="s">
        <v>47</v>
      </c>
      <c r="B94" s="22" t="s">
        <v>209</v>
      </c>
      <c r="C94" s="22" t="s">
        <v>254</v>
      </c>
      <c r="D94" s="17" t="s">
        <v>18</v>
      </c>
      <c r="E94" s="23" t="s">
        <v>255</v>
      </c>
      <c r="F94" s="24" t="s">
        <v>189</v>
      </c>
      <c r="G94" s="25">
        <v>124.4</v>
      </c>
      <c r="H94" s="48"/>
      <c r="I94" s="25">
        <f>ROUND(ROUND(H94,1)*ROUND(G94,1),1)</f>
        <v>0</v>
      </c>
      <c r="O94">
        <f>(I94*21)/100</f>
        <v>0</v>
      </c>
      <c r="P94" t="s">
        <v>27</v>
      </c>
    </row>
    <row r="95" spans="1:16" ht="25.5" customHeight="1" x14ac:dyDescent="0.2">
      <c r="A95" s="26" t="s">
        <v>52</v>
      </c>
      <c r="E95" s="27" t="s">
        <v>251</v>
      </c>
      <c r="H95" s="49"/>
    </row>
    <row r="96" spans="1:16" ht="12.75" customHeight="1" x14ac:dyDescent="0.2">
      <c r="A96" s="30" t="s">
        <v>54</v>
      </c>
      <c r="E96" s="29" t="s">
        <v>742</v>
      </c>
      <c r="H96" s="49"/>
    </row>
    <row r="97" spans="1:16" ht="12.75" customHeight="1" x14ac:dyDescent="0.2">
      <c r="A97" s="17" t="s">
        <v>47</v>
      </c>
      <c r="B97" s="22" t="s">
        <v>213</v>
      </c>
      <c r="C97" s="22" t="s">
        <v>254</v>
      </c>
      <c r="D97" s="17" t="s">
        <v>228</v>
      </c>
      <c r="E97" s="23" t="s">
        <v>255</v>
      </c>
      <c r="F97" s="24" t="s">
        <v>189</v>
      </c>
      <c r="G97" s="25">
        <v>148.5</v>
      </c>
      <c r="H97" s="48"/>
      <c r="I97" s="25">
        <f>ROUND(ROUND(H97,1)*ROUND(G97,1),1)</f>
        <v>0</v>
      </c>
      <c r="O97">
        <f>(I97*21)/100</f>
        <v>0</v>
      </c>
      <c r="P97" t="s">
        <v>27</v>
      </c>
    </row>
    <row r="98" spans="1:16" ht="25.5" customHeight="1" x14ac:dyDescent="0.2">
      <c r="A98" s="26" t="s">
        <v>52</v>
      </c>
      <c r="E98" s="27" t="s">
        <v>258</v>
      </c>
      <c r="H98" s="49"/>
    </row>
    <row r="99" spans="1:16" ht="12.75" customHeight="1" x14ac:dyDescent="0.2">
      <c r="A99" s="30" t="s">
        <v>54</v>
      </c>
      <c r="E99" s="29" t="s">
        <v>743</v>
      </c>
      <c r="H99" s="49"/>
    </row>
    <row r="100" spans="1:16" ht="12.75" customHeight="1" x14ac:dyDescent="0.2">
      <c r="A100" s="17" t="s">
        <v>47</v>
      </c>
      <c r="B100" s="22" t="s">
        <v>217</v>
      </c>
      <c r="C100" s="22" t="s">
        <v>265</v>
      </c>
      <c r="D100" s="17" t="s">
        <v>18</v>
      </c>
      <c r="E100" s="23" t="s">
        <v>266</v>
      </c>
      <c r="F100" s="24" t="s">
        <v>189</v>
      </c>
      <c r="G100" s="25">
        <v>591.79999999999995</v>
      </c>
      <c r="H100" s="48"/>
      <c r="I100" s="25">
        <f>ROUND(ROUND(H100,1)*ROUND(G100,1),1)</f>
        <v>0</v>
      </c>
      <c r="O100">
        <f>(I100*21)/100</f>
        <v>0</v>
      </c>
      <c r="P100" t="s">
        <v>27</v>
      </c>
    </row>
    <row r="101" spans="1:16" ht="25.5" customHeight="1" x14ac:dyDescent="0.2">
      <c r="A101" s="26" t="s">
        <v>52</v>
      </c>
      <c r="E101" s="27" t="s">
        <v>267</v>
      </c>
      <c r="H101" s="49"/>
    </row>
    <row r="102" spans="1:16" ht="12.75" customHeight="1" x14ac:dyDescent="0.2">
      <c r="A102" s="30" t="s">
        <v>54</v>
      </c>
      <c r="E102" s="29" t="s">
        <v>744</v>
      </c>
      <c r="H102" s="49"/>
    </row>
    <row r="103" spans="1:16" ht="12.75" customHeight="1" x14ac:dyDescent="0.2">
      <c r="A103" s="17" t="s">
        <v>47</v>
      </c>
      <c r="B103" s="22" t="s">
        <v>220</v>
      </c>
      <c r="C103" s="22" t="s">
        <v>265</v>
      </c>
      <c r="D103" s="17" t="s">
        <v>228</v>
      </c>
      <c r="E103" s="23" t="s">
        <v>266</v>
      </c>
      <c r="F103" s="24" t="s">
        <v>189</v>
      </c>
      <c r="G103" s="25">
        <v>205.9</v>
      </c>
      <c r="H103" s="48"/>
      <c r="I103" s="25">
        <f>ROUND(ROUND(H103,1)*ROUND(G103,1),1)</f>
        <v>0</v>
      </c>
      <c r="O103">
        <f>(I103*21)/100</f>
        <v>0</v>
      </c>
      <c r="P103" t="s">
        <v>27</v>
      </c>
    </row>
    <row r="104" spans="1:16" ht="25.5" customHeight="1" x14ac:dyDescent="0.2">
      <c r="A104" s="26" t="s">
        <v>52</v>
      </c>
      <c r="E104" s="27" t="s">
        <v>270</v>
      </c>
      <c r="H104" s="49"/>
    </row>
    <row r="105" spans="1:16" ht="12.75" customHeight="1" x14ac:dyDescent="0.2">
      <c r="A105" s="30" t="s">
        <v>54</v>
      </c>
      <c r="E105" s="29" t="s">
        <v>745</v>
      </c>
      <c r="H105" s="49"/>
    </row>
    <row r="106" spans="1:16" ht="12.75" customHeight="1" x14ac:dyDescent="0.2">
      <c r="A106" s="17" t="s">
        <v>47</v>
      </c>
      <c r="B106" s="22" t="s">
        <v>224</v>
      </c>
      <c r="C106" s="22" t="s">
        <v>273</v>
      </c>
      <c r="D106" s="17" t="s">
        <v>49</v>
      </c>
      <c r="E106" s="23" t="s">
        <v>274</v>
      </c>
      <c r="F106" s="24" t="s">
        <v>275</v>
      </c>
      <c r="G106" s="25">
        <v>386.1</v>
      </c>
      <c r="H106" s="48"/>
      <c r="I106" s="25">
        <f>ROUND(ROUND(H106,1)*ROUND(G106,1),1)</f>
        <v>0</v>
      </c>
      <c r="O106">
        <f>(I106*21)/100</f>
        <v>0</v>
      </c>
      <c r="P106" t="s">
        <v>27</v>
      </c>
    </row>
    <row r="107" spans="1:16" ht="12.75" customHeight="1" x14ac:dyDescent="0.2">
      <c r="A107" s="26" t="s">
        <v>52</v>
      </c>
      <c r="E107" s="27" t="s">
        <v>276</v>
      </c>
      <c r="H107" s="49"/>
    </row>
    <row r="108" spans="1:16" ht="12.75" customHeight="1" x14ac:dyDescent="0.2">
      <c r="A108" s="30" t="s">
        <v>54</v>
      </c>
      <c r="E108" s="29" t="s">
        <v>746</v>
      </c>
      <c r="H108" s="49"/>
    </row>
    <row r="109" spans="1:16" ht="12.75" customHeight="1" x14ac:dyDescent="0.2">
      <c r="A109" s="17" t="s">
        <v>47</v>
      </c>
      <c r="B109" s="22" t="s">
        <v>227</v>
      </c>
      <c r="C109" s="22" t="s">
        <v>279</v>
      </c>
      <c r="D109" s="17" t="s">
        <v>49</v>
      </c>
      <c r="E109" s="23" t="s">
        <v>280</v>
      </c>
      <c r="F109" s="24" t="s">
        <v>189</v>
      </c>
      <c r="G109" s="25">
        <v>385.9</v>
      </c>
      <c r="H109" s="48"/>
      <c r="I109" s="25">
        <f>ROUND(ROUND(H109,1)*ROUND(G109,1),1)</f>
        <v>0</v>
      </c>
      <c r="O109">
        <f>(I109*21)/100</f>
        <v>0</v>
      </c>
      <c r="P109" t="s">
        <v>27</v>
      </c>
    </row>
    <row r="110" spans="1:16" ht="25.5" customHeight="1" x14ac:dyDescent="0.2">
      <c r="A110" s="26" t="s">
        <v>52</v>
      </c>
      <c r="E110" s="27" t="s">
        <v>281</v>
      </c>
      <c r="H110" s="49"/>
    </row>
    <row r="111" spans="1:16" ht="12.75" customHeight="1" x14ac:dyDescent="0.2">
      <c r="A111" s="30" t="s">
        <v>54</v>
      </c>
      <c r="E111" s="29" t="s">
        <v>49</v>
      </c>
      <c r="H111" s="49"/>
    </row>
    <row r="112" spans="1:16" ht="12.75" customHeight="1" x14ac:dyDescent="0.2">
      <c r="A112" s="17" t="s">
        <v>47</v>
      </c>
      <c r="B112" s="22" t="s">
        <v>231</v>
      </c>
      <c r="C112" s="22" t="s">
        <v>288</v>
      </c>
      <c r="D112" s="17" t="s">
        <v>18</v>
      </c>
      <c r="E112" s="23" t="s">
        <v>289</v>
      </c>
      <c r="F112" s="24" t="s">
        <v>189</v>
      </c>
      <c r="G112" s="25">
        <v>107.6</v>
      </c>
      <c r="H112" s="48"/>
      <c r="I112" s="25">
        <f>ROUND(ROUND(H112,1)*ROUND(G112,1),1)</f>
        <v>0</v>
      </c>
      <c r="O112">
        <f>(I112*21)/100</f>
        <v>0</v>
      </c>
      <c r="P112" t="s">
        <v>27</v>
      </c>
    </row>
    <row r="113" spans="1:16" ht="25.5" customHeight="1" x14ac:dyDescent="0.2">
      <c r="A113" s="26" t="s">
        <v>52</v>
      </c>
      <c r="E113" s="27" t="s">
        <v>290</v>
      </c>
      <c r="H113" s="49"/>
    </row>
    <row r="114" spans="1:16" ht="12.75" customHeight="1" x14ac:dyDescent="0.2">
      <c r="A114" s="30" t="s">
        <v>54</v>
      </c>
      <c r="E114" s="29" t="s">
        <v>49</v>
      </c>
      <c r="H114" s="49"/>
    </row>
    <row r="115" spans="1:16" ht="12.75" customHeight="1" x14ac:dyDescent="0.2">
      <c r="A115" s="17" t="s">
        <v>292</v>
      </c>
      <c r="B115" s="22" t="s">
        <v>238</v>
      </c>
      <c r="C115" s="22" t="s">
        <v>294</v>
      </c>
      <c r="D115" s="17" t="s">
        <v>49</v>
      </c>
      <c r="E115" s="23" t="s">
        <v>295</v>
      </c>
      <c r="F115" s="24" t="s">
        <v>275</v>
      </c>
      <c r="G115" s="25">
        <v>215.1</v>
      </c>
      <c r="H115" s="48"/>
      <c r="I115" s="25">
        <f>ROUND(ROUND(H115,1)*ROUND(G115,1),1)</f>
        <v>0</v>
      </c>
      <c r="O115">
        <f>(I115*21)/100</f>
        <v>0</v>
      </c>
      <c r="P115" t="s">
        <v>27</v>
      </c>
    </row>
    <row r="116" spans="1:16" ht="12.75" customHeight="1" x14ac:dyDescent="0.2">
      <c r="A116" s="26" t="s">
        <v>52</v>
      </c>
      <c r="E116" s="27" t="s">
        <v>296</v>
      </c>
      <c r="H116" s="49"/>
    </row>
    <row r="117" spans="1:16" ht="12.75" customHeight="1" x14ac:dyDescent="0.2">
      <c r="A117" s="30" t="s">
        <v>54</v>
      </c>
      <c r="E117" s="29" t="s">
        <v>747</v>
      </c>
      <c r="H117" s="49"/>
    </row>
    <row r="118" spans="1:16" ht="12.75" customHeight="1" x14ac:dyDescent="0.2">
      <c r="A118" s="17" t="s">
        <v>47</v>
      </c>
      <c r="B118" s="22" t="s">
        <v>235</v>
      </c>
      <c r="C118" s="22" t="s">
        <v>288</v>
      </c>
      <c r="D118" s="17" t="s">
        <v>228</v>
      </c>
      <c r="E118" s="23" t="s">
        <v>289</v>
      </c>
      <c r="F118" s="24" t="s">
        <v>189</v>
      </c>
      <c r="G118" s="25">
        <v>6.1</v>
      </c>
      <c r="H118" s="48"/>
      <c r="I118" s="25">
        <f>ROUND(ROUND(H118,1)*ROUND(G118,1),1)</f>
        <v>0</v>
      </c>
      <c r="O118">
        <f>(I118*21)/100</f>
        <v>0</v>
      </c>
      <c r="P118" t="s">
        <v>27</v>
      </c>
    </row>
    <row r="119" spans="1:16" ht="25.5" customHeight="1" x14ac:dyDescent="0.2">
      <c r="A119" s="26" t="s">
        <v>52</v>
      </c>
      <c r="E119" s="27" t="s">
        <v>299</v>
      </c>
      <c r="H119" s="49"/>
    </row>
    <row r="120" spans="1:16" ht="12.75" customHeight="1" x14ac:dyDescent="0.2">
      <c r="A120" s="30" t="s">
        <v>54</v>
      </c>
      <c r="E120" s="29" t="s">
        <v>748</v>
      </c>
      <c r="H120" s="49"/>
    </row>
    <row r="121" spans="1:16" ht="12.75" customHeight="1" x14ac:dyDescent="0.2">
      <c r="A121" s="17" t="s">
        <v>292</v>
      </c>
      <c r="B121" s="22" t="s">
        <v>243</v>
      </c>
      <c r="C121" s="22" t="s">
        <v>302</v>
      </c>
      <c r="D121" s="17" t="s">
        <v>49</v>
      </c>
      <c r="E121" s="23" t="s">
        <v>303</v>
      </c>
      <c r="F121" s="24" t="s">
        <v>275</v>
      </c>
      <c r="G121" s="25">
        <v>11.3</v>
      </c>
      <c r="H121" s="48"/>
      <c r="I121" s="25">
        <f>ROUND(ROUND(H121,1)*ROUND(G121,1),1)</f>
        <v>0</v>
      </c>
      <c r="O121">
        <f>(I121*21)/100</f>
        <v>0</v>
      </c>
      <c r="P121" t="s">
        <v>27</v>
      </c>
    </row>
    <row r="122" spans="1:16" ht="12.75" customHeight="1" x14ac:dyDescent="0.2">
      <c r="A122" s="26" t="s">
        <v>52</v>
      </c>
      <c r="E122" s="27" t="s">
        <v>304</v>
      </c>
      <c r="H122" s="49"/>
    </row>
    <row r="123" spans="1:16" ht="12.75" customHeight="1" x14ac:dyDescent="0.2">
      <c r="A123" s="30" t="s">
        <v>54</v>
      </c>
      <c r="E123" s="29" t="s">
        <v>640</v>
      </c>
      <c r="H123" s="49"/>
    </row>
    <row r="124" spans="1:16" ht="12.75" customHeight="1" x14ac:dyDescent="0.2">
      <c r="A124" s="17" t="s">
        <v>47</v>
      </c>
      <c r="B124" s="22" t="s">
        <v>248</v>
      </c>
      <c r="C124" s="22" t="s">
        <v>749</v>
      </c>
      <c r="D124" s="17" t="s">
        <v>49</v>
      </c>
      <c r="E124" s="23" t="s">
        <v>750</v>
      </c>
      <c r="F124" s="24" t="s">
        <v>110</v>
      </c>
      <c r="G124" s="25">
        <v>75.099999999999994</v>
      </c>
      <c r="H124" s="48"/>
      <c r="I124" s="25">
        <f>ROUND(ROUND(H124,1)*ROUND(G124,1),1)</f>
        <v>0</v>
      </c>
      <c r="O124">
        <f>(I124*21)/100</f>
        <v>0</v>
      </c>
      <c r="P124" t="s">
        <v>27</v>
      </c>
    </row>
    <row r="125" spans="1:16" ht="25.5" customHeight="1" x14ac:dyDescent="0.2">
      <c r="A125" s="26" t="s">
        <v>52</v>
      </c>
      <c r="E125" s="27" t="s">
        <v>751</v>
      </c>
      <c r="H125" s="49"/>
    </row>
    <row r="126" spans="1:16" ht="12.75" customHeight="1" x14ac:dyDescent="0.2">
      <c r="A126" s="30" t="s">
        <v>54</v>
      </c>
      <c r="E126" s="29" t="s">
        <v>752</v>
      </c>
      <c r="H126" s="49"/>
    </row>
    <row r="127" spans="1:16" ht="12.75" customHeight="1" x14ac:dyDescent="0.2">
      <c r="A127" s="17" t="s">
        <v>47</v>
      </c>
      <c r="B127" s="22" t="s">
        <v>253</v>
      </c>
      <c r="C127" s="22" t="s">
        <v>312</v>
      </c>
      <c r="D127" s="17" t="s">
        <v>49</v>
      </c>
      <c r="E127" s="23" t="s">
        <v>313</v>
      </c>
      <c r="F127" s="24" t="s">
        <v>110</v>
      </c>
      <c r="G127" s="25">
        <v>50.6</v>
      </c>
      <c r="H127" s="48"/>
      <c r="I127" s="25">
        <f>ROUND(ROUND(H127,1)*ROUND(G127,1),1)</f>
        <v>0</v>
      </c>
      <c r="O127">
        <f>(I127*21)/100</f>
        <v>0</v>
      </c>
      <c r="P127" t="s">
        <v>27</v>
      </c>
    </row>
    <row r="128" spans="1:16" ht="25.5" customHeight="1" x14ac:dyDescent="0.2">
      <c r="A128" s="26" t="s">
        <v>52</v>
      </c>
      <c r="E128" s="27" t="s">
        <v>753</v>
      </c>
      <c r="H128" s="49"/>
    </row>
    <row r="129" spans="1:16" ht="12.75" customHeight="1" x14ac:dyDescent="0.2">
      <c r="A129" s="30" t="s">
        <v>54</v>
      </c>
      <c r="E129" s="29" t="s">
        <v>754</v>
      </c>
      <c r="H129" s="49"/>
    </row>
    <row r="130" spans="1:16" ht="12.75" customHeight="1" x14ac:dyDescent="0.2">
      <c r="A130" s="17" t="s">
        <v>292</v>
      </c>
      <c r="B130" s="22" t="s">
        <v>257</v>
      </c>
      <c r="C130" s="22" t="s">
        <v>317</v>
      </c>
      <c r="D130" s="17" t="s">
        <v>49</v>
      </c>
      <c r="E130" s="23" t="s">
        <v>318</v>
      </c>
      <c r="F130" s="24" t="s">
        <v>319</v>
      </c>
      <c r="G130" s="25">
        <v>0.5</v>
      </c>
      <c r="H130" s="48"/>
      <c r="I130" s="25">
        <f>ROUND(ROUND(H130,1)*ROUND(G130,1),1)</f>
        <v>0</v>
      </c>
      <c r="O130">
        <f>(I130*21)/100</f>
        <v>0</v>
      </c>
      <c r="P130" t="s">
        <v>27</v>
      </c>
    </row>
    <row r="131" spans="1:16" ht="12.75" customHeight="1" x14ac:dyDescent="0.2">
      <c r="A131" s="26" t="s">
        <v>52</v>
      </c>
      <c r="E131" s="27" t="s">
        <v>320</v>
      </c>
      <c r="H131" s="49"/>
    </row>
    <row r="132" spans="1:16" ht="12.75" customHeight="1" x14ac:dyDescent="0.2">
      <c r="A132" s="30" t="s">
        <v>54</v>
      </c>
      <c r="E132" s="29" t="s">
        <v>755</v>
      </c>
      <c r="H132" s="49"/>
    </row>
    <row r="133" spans="1:16" ht="12.75" customHeight="1" x14ac:dyDescent="0.2">
      <c r="A133" s="17" t="s">
        <v>47</v>
      </c>
      <c r="B133" s="22" t="s">
        <v>260</v>
      </c>
      <c r="C133" s="22" t="s">
        <v>323</v>
      </c>
      <c r="D133" s="17" t="s">
        <v>49</v>
      </c>
      <c r="E133" s="23" t="s">
        <v>324</v>
      </c>
      <c r="F133" s="24" t="s">
        <v>189</v>
      </c>
      <c r="G133" s="25">
        <v>1</v>
      </c>
      <c r="H133" s="48"/>
      <c r="I133" s="25">
        <f>ROUND(ROUND(H133,1)*ROUND(G133,1),1)</f>
        <v>0</v>
      </c>
      <c r="O133">
        <f>(I133*21)/100</f>
        <v>0</v>
      </c>
      <c r="P133" t="s">
        <v>27</v>
      </c>
    </row>
    <row r="134" spans="1:16" ht="12.75" customHeight="1" x14ac:dyDescent="0.2">
      <c r="A134" s="26" t="s">
        <v>52</v>
      </c>
      <c r="E134" s="27" t="s">
        <v>325</v>
      </c>
      <c r="H134" s="49"/>
    </row>
    <row r="135" spans="1:16" ht="12.75" customHeight="1" x14ac:dyDescent="0.2">
      <c r="A135" s="30" t="s">
        <v>54</v>
      </c>
      <c r="E135" s="29" t="s">
        <v>49</v>
      </c>
      <c r="H135" s="49"/>
    </row>
    <row r="136" spans="1:16" ht="12.75" customHeight="1" x14ac:dyDescent="0.2">
      <c r="A136" s="17" t="s">
        <v>47</v>
      </c>
      <c r="B136" s="22" t="s">
        <v>481</v>
      </c>
      <c r="C136" s="22" t="s">
        <v>327</v>
      </c>
      <c r="D136" s="17" t="s">
        <v>49</v>
      </c>
      <c r="E136" s="23" t="s">
        <v>328</v>
      </c>
      <c r="F136" s="24" t="s">
        <v>189</v>
      </c>
      <c r="G136" s="25">
        <v>261.5</v>
      </c>
      <c r="H136" s="48"/>
      <c r="I136" s="25">
        <f>ROUND(ROUND(H136,1)*ROUND(G136,1),1)</f>
        <v>0</v>
      </c>
      <c r="O136">
        <f>(I136*21)/100</f>
        <v>0</v>
      </c>
      <c r="P136" t="s">
        <v>27</v>
      </c>
    </row>
    <row r="137" spans="1:16" ht="25.5" customHeight="1" x14ac:dyDescent="0.2">
      <c r="A137" s="26" t="s">
        <v>52</v>
      </c>
      <c r="E137" s="27" t="s">
        <v>329</v>
      </c>
      <c r="H137" s="49"/>
    </row>
    <row r="138" spans="1:16" ht="12.75" customHeight="1" x14ac:dyDescent="0.2">
      <c r="A138" s="30" t="s">
        <v>54</v>
      </c>
      <c r="E138" s="29" t="s">
        <v>740</v>
      </c>
      <c r="H138" s="49"/>
    </row>
    <row r="139" spans="1:16" ht="12.75" customHeight="1" x14ac:dyDescent="0.2">
      <c r="A139" s="17" t="s">
        <v>47</v>
      </c>
      <c r="B139" s="22" t="s">
        <v>485</v>
      </c>
      <c r="C139" s="22" t="s">
        <v>331</v>
      </c>
      <c r="D139" s="17" t="s">
        <v>49</v>
      </c>
      <c r="E139" s="23" t="s">
        <v>328</v>
      </c>
      <c r="F139" s="24" t="s">
        <v>189</v>
      </c>
      <c r="G139" s="25">
        <v>261.5</v>
      </c>
      <c r="H139" s="48"/>
      <c r="I139" s="25">
        <f>ROUND(ROUND(H139,1)*ROUND(G139,1),1)</f>
        <v>0</v>
      </c>
      <c r="O139">
        <f>(I139*21)/100</f>
        <v>0</v>
      </c>
      <c r="P139" t="s">
        <v>27</v>
      </c>
    </row>
    <row r="140" spans="1:16" ht="25.5" customHeight="1" x14ac:dyDescent="0.2">
      <c r="A140" s="26" t="s">
        <v>52</v>
      </c>
      <c r="E140" s="27" t="s">
        <v>332</v>
      </c>
      <c r="H140" s="49"/>
    </row>
    <row r="141" spans="1:16" ht="12.75" customHeight="1" x14ac:dyDescent="0.2">
      <c r="A141" s="30" t="s">
        <v>54</v>
      </c>
      <c r="E141" s="29" t="s">
        <v>740</v>
      </c>
      <c r="H141" s="49"/>
    </row>
    <row r="142" spans="1:16" ht="12.75" customHeight="1" x14ac:dyDescent="0.2">
      <c r="A142" s="17" t="s">
        <v>47</v>
      </c>
      <c r="B142" s="22" t="s">
        <v>489</v>
      </c>
      <c r="C142" s="22" t="s">
        <v>334</v>
      </c>
      <c r="D142" s="17" t="s">
        <v>49</v>
      </c>
      <c r="E142" s="23" t="s">
        <v>335</v>
      </c>
      <c r="F142" s="24" t="s">
        <v>189</v>
      </c>
      <c r="G142" s="25">
        <v>272.89999999999998</v>
      </c>
      <c r="H142" s="48"/>
      <c r="I142" s="25">
        <f>ROUND(ROUND(H142,1)*ROUND(G142,1),1)</f>
        <v>0</v>
      </c>
      <c r="O142">
        <f>(I142*21)/100</f>
        <v>0</v>
      </c>
      <c r="P142" t="s">
        <v>27</v>
      </c>
    </row>
    <row r="143" spans="1:16" ht="25.5" customHeight="1" x14ac:dyDescent="0.2">
      <c r="A143" s="26" t="s">
        <v>52</v>
      </c>
      <c r="E143" s="27" t="s">
        <v>329</v>
      </c>
      <c r="H143" s="49"/>
    </row>
    <row r="144" spans="1:16" ht="12.75" customHeight="1" x14ac:dyDescent="0.2">
      <c r="A144" s="30" t="s">
        <v>54</v>
      </c>
      <c r="E144" s="29" t="s">
        <v>741</v>
      </c>
      <c r="H144" s="49"/>
    </row>
    <row r="145" spans="1:16" ht="12.75" customHeight="1" x14ac:dyDescent="0.2">
      <c r="A145" s="17" t="s">
        <v>47</v>
      </c>
      <c r="B145" s="22" t="s">
        <v>492</v>
      </c>
      <c r="C145" s="22" t="s">
        <v>337</v>
      </c>
      <c r="D145" s="17" t="s">
        <v>49</v>
      </c>
      <c r="E145" s="23" t="s">
        <v>335</v>
      </c>
      <c r="F145" s="24" t="s">
        <v>189</v>
      </c>
      <c r="G145" s="25">
        <v>124.4</v>
      </c>
      <c r="H145" s="48"/>
      <c r="I145" s="25">
        <f>ROUND(ROUND(H145,1)*ROUND(G145,1),1)</f>
        <v>0</v>
      </c>
      <c r="O145">
        <f>(I145*21)/100</f>
        <v>0</v>
      </c>
      <c r="P145" t="s">
        <v>27</v>
      </c>
    </row>
    <row r="146" spans="1:16" ht="25.5" customHeight="1" x14ac:dyDescent="0.2">
      <c r="A146" s="26" t="s">
        <v>52</v>
      </c>
      <c r="E146" s="27" t="s">
        <v>332</v>
      </c>
      <c r="H146" s="49"/>
    </row>
    <row r="147" spans="1:16" ht="12.75" customHeight="1" x14ac:dyDescent="0.2">
      <c r="A147" s="30" t="s">
        <v>54</v>
      </c>
      <c r="E147" s="29" t="s">
        <v>742</v>
      </c>
      <c r="H147" s="49"/>
    </row>
    <row r="148" spans="1:16" ht="12.75" customHeight="1" x14ac:dyDescent="0.2">
      <c r="A148" s="17" t="s">
        <v>47</v>
      </c>
      <c r="B148" s="22" t="s">
        <v>495</v>
      </c>
      <c r="C148" s="22" t="s">
        <v>339</v>
      </c>
      <c r="D148" s="17" t="s">
        <v>49</v>
      </c>
      <c r="E148" s="23" t="s">
        <v>335</v>
      </c>
      <c r="F148" s="24" t="s">
        <v>189</v>
      </c>
      <c r="G148" s="25">
        <v>148.5</v>
      </c>
      <c r="H148" s="48"/>
      <c r="I148" s="25">
        <f>ROUND(ROUND(H148,1)*ROUND(G148,1),1)</f>
        <v>0</v>
      </c>
      <c r="O148">
        <f>(I148*21)/100</f>
        <v>0</v>
      </c>
      <c r="P148" t="s">
        <v>27</v>
      </c>
    </row>
    <row r="149" spans="1:16" ht="25.5" customHeight="1" x14ac:dyDescent="0.2">
      <c r="A149" s="26" t="s">
        <v>52</v>
      </c>
      <c r="E149" s="27" t="s">
        <v>340</v>
      </c>
      <c r="H149" s="49"/>
    </row>
    <row r="150" spans="1:16" ht="12.75" customHeight="1" x14ac:dyDescent="0.2">
      <c r="A150" s="30" t="s">
        <v>54</v>
      </c>
      <c r="E150" s="29" t="s">
        <v>743</v>
      </c>
      <c r="H150" s="49"/>
    </row>
    <row r="151" spans="1:16" ht="12.75" customHeight="1" x14ac:dyDescent="0.2">
      <c r="A151" s="17" t="s">
        <v>47</v>
      </c>
      <c r="B151" s="22" t="s">
        <v>499</v>
      </c>
      <c r="C151" s="22" t="s">
        <v>342</v>
      </c>
      <c r="D151" s="17" t="s">
        <v>49</v>
      </c>
      <c r="E151" s="23" t="s">
        <v>343</v>
      </c>
      <c r="F151" s="24" t="s">
        <v>189</v>
      </c>
      <c r="G151" s="25">
        <v>325.5</v>
      </c>
      <c r="H151" s="48"/>
      <c r="I151" s="25">
        <f>ROUND(ROUND(H151,1)*ROUND(G151,1),1)</f>
        <v>0</v>
      </c>
      <c r="O151">
        <f>(I151*21)/100</f>
        <v>0</v>
      </c>
      <c r="P151" t="s">
        <v>27</v>
      </c>
    </row>
    <row r="152" spans="1:16" ht="25.5" customHeight="1" x14ac:dyDescent="0.2">
      <c r="A152" s="26" t="s">
        <v>52</v>
      </c>
      <c r="E152" s="27" t="s">
        <v>344</v>
      </c>
      <c r="H152" s="49"/>
    </row>
    <row r="153" spans="1:16" ht="12.75" customHeight="1" x14ac:dyDescent="0.2">
      <c r="A153" s="28" t="s">
        <v>54</v>
      </c>
      <c r="E153" s="29" t="s">
        <v>49</v>
      </c>
      <c r="H153" s="49"/>
    </row>
    <row r="154" spans="1:16" ht="12.75" customHeight="1" x14ac:dyDescent="0.2">
      <c r="A154" s="5" t="s">
        <v>45</v>
      </c>
      <c r="B154" s="5"/>
      <c r="C154" s="32" t="s">
        <v>26</v>
      </c>
      <c r="D154" s="5"/>
      <c r="E154" s="20" t="s">
        <v>345</v>
      </c>
      <c r="F154" s="5"/>
      <c r="G154" s="5"/>
      <c r="H154" s="50"/>
      <c r="I154" s="33">
        <f>0+I155+I158</f>
        <v>0</v>
      </c>
    </row>
    <row r="155" spans="1:16" ht="12.75" customHeight="1" x14ac:dyDescent="0.2">
      <c r="A155" s="17" t="s">
        <v>47</v>
      </c>
      <c r="B155" s="22" t="s">
        <v>264</v>
      </c>
      <c r="C155" s="22" t="s">
        <v>347</v>
      </c>
      <c r="D155" s="17" t="s">
        <v>49</v>
      </c>
      <c r="E155" s="23" t="s">
        <v>348</v>
      </c>
      <c r="F155" s="24" t="s">
        <v>183</v>
      </c>
      <c r="G155" s="25">
        <v>224.5</v>
      </c>
      <c r="H155" s="48"/>
      <c r="I155" s="25">
        <f>ROUND(ROUND(H155,1)*ROUND(G155,1),1)</f>
        <v>0</v>
      </c>
      <c r="O155">
        <f>(I155*21)/100</f>
        <v>0</v>
      </c>
      <c r="P155" t="s">
        <v>27</v>
      </c>
    </row>
    <row r="156" spans="1:16" ht="12.75" customHeight="1" x14ac:dyDescent="0.2">
      <c r="A156" s="26" t="s">
        <v>52</v>
      </c>
      <c r="E156" s="27" t="s">
        <v>756</v>
      </c>
      <c r="H156" s="49"/>
    </row>
    <row r="157" spans="1:16" ht="12.75" customHeight="1" x14ac:dyDescent="0.2">
      <c r="A157" s="30" t="s">
        <v>54</v>
      </c>
      <c r="E157" s="29" t="s">
        <v>49</v>
      </c>
      <c r="H157" s="49"/>
    </row>
    <row r="158" spans="1:16" ht="12.75" customHeight="1" x14ac:dyDescent="0.2">
      <c r="A158" s="17" t="s">
        <v>47</v>
      </c>
      <c r="B158" s="22" t="s">
        <v>269</v>
      </c>
      <c r="C158" s="22" t="s">
        <v>351</v>
      </c>
      <c r="D158" s="17" t="s">
        <v>49</v>
      </c>
      <c r="E158" s="23" t="s">
        <v>352</v>
      </c>
      <c r="F158" s="24" t="s">
        <v>183</v>
      </c>
      <c r="G158" s="25">
        <v>224.5</v>
      </c>
      <c r="H158" s="48"/>
      <c r="I158" s="25">
        <f>ROUND(ROUND(H158,1)*ROUND(G158,1),1)</f>
        <v>0</v>
      </c>
      <c r="O158">
        <f>(I158*21)/100</f>
        <v>0</v>
      </c>
      <c r="P158" t="s">
        <v>27</v>
      </c>
    </row>
    <row r="159" spans="1:16" ht="25.5" customHeight="1" x14ac:dyDescent="0.2">
      <c r="A159" s="26" t="s">
        <v>52</v>
      </c>
      <c r="E159" s="27" t="s">
        <v>353</v>
      </c>
      <c r="H159" s="49"/>
    </row>
    <row r="160" spans="1:16" ht="12.75" customHeight="1" x14ac:dyDescent="0.2">
      <c r="A160" s="28" t="s">
        <v>54</v>
      </c>
      <c r="E160" s="29" t="s">
        <v>49</v>
      </c>
      <c r="H160" s="49"/>
    </row>
    <row r="161" spans="1:16" ht="12.75" customHeight="1" x14ac:dyDescent="0.2">
      <c r="A161" s="5" t="s">
        <v>45</v>
      </c>
      <c r="B161" s="5"/>
      <c r="C161" s="32" t="s">
        <v>35</v>
      </c>
      <c r="D161" s="5"/>
      <c r="E161" s="20" t="s">
        <v>354</v>
      </c>
      <c r="F161" s="5"/>
      <c r="G161" s="5"/>
      <c r="H161" s="50"/>
      <c r="I161" s="33">
        <f>0+I162+I165+I168</f>
        <v>0</v>
      </c>
    </row>
    <row r="162" spans="1:16" ht="12.75" customHeight="1" x14ac:dyDescent="0.2">
      <c r="A162" s="17" t="s">
        <v>47</v>
      </c>
      <c r="B162" s="22" t="s">
        <v>272</v>
      </c>
      <c r="C162" s="22" t="s">
        <v>757</v>
      </c>
      <c r="D162" s="17" t="s">
        <v>49</v>
      </c>
      <c r="E162" s="23" t="s">
        <v>758</v>
      </c>
      <c r="F162" s="24" t="s">
        <v>110</v>
      </c>
      <c r="G162" s="25">
        <v>46.3</v>
      </c>
      <c r="H162" s="48"/>
      <c r="I162" s="25">
        <f>ROUND(ROUND(H162,1)*ROUND(G162,1),1)</f>
        <v>0</v>
      </c>
      <c r="O162">
        <f>(I162*21)/100</f>
        <v>0</v>
      </c>
      <c r="P162" t="s">
        <v>27</v>
      </c>
    </row>
    <row r="163" spans="1:16" ht="25.5" customHeight="1" x14ac:dyDescent="0.2">
      <c r="A163" s="26" t="s">
        <v>52</v>
      </c>
      <c r="E163" s="27" t="s">
        <v>759</v>
      </c>
      <c r="H163" s="49"/>
    </row>
    <row r="164" spans="1:16" ht="12.75" customHeight="1" x14ac:dyDescent="0.2">
      <c r="A164" s="30" t="s">
        <v>54</v>
      </c>
      <c r="E164" s="29" t="s">
        <v>760</v>
      </c>
      <c r="H164" s="49"/>
    </row>
    <row r="165" spans="1:16" ht="12.75" customHeight="1" x14ac:dyDescent="0.2">
      <c r="A165" s="17" t="s">
        <v>47</v>
      </c>
      <c r="B165" s="22" t="s">
        <v>278</v>
      </c>
      <c r="C165" s="22" t="s">
        <v>761</v>
      </c>
      <c r="D165" s="17" t="s">
        <v>49</v>
      </c>
      <c r="E165" s="23" t="s">
        <v>762</v>
      </c>
      <c r="F165" s="24" t="s">
        <v>189</v>
      </c>
      <c r="G165" s="25">
        <v>24.2</v>
      </c>
      <c r="H165" s="48"/>
      <c r="I165" s="25">
        <f>ROUND(ROUND(H165,1)*ROUND(G165,1),1)</f>
        <v>0</v>
      </c>
      <c r="O165">
        <f>(I165*21)/100</f>
        <v>0</v>
      </c>
      <c r="P165" t="s">
        <v>27</v>
      </c>
    </row>
    <row r="166" spans="1:16" ht="25.5" customHeight="1" x14ac:dyDescent="0.2">
      <c r="A166" s="26" t="s">
        <v>52</v>
      </c>
      <c r="E166" s="27" t="s">
        <v>763</v>
      </c>
      <c r="H166" s="49"/>
    </row>
    <row r="167" spans="1:16" ht="12.75" customHeight="1" x14ac:dyDescent="0.2">
      <c r="A167" s="30" t="s">
        <v>54</v>
      </c>
      <c r="E167" s="29" t="s">
        <v>49</v>
      </c>
      <c r="H167" s="49"/>
    </row>
    <row r="168" spans="1:16" ht="12.75" customHeight="1" x14ac:dyDescent="0.2">
      <c r="A168" s="17" t="s">
        <v>47</v>
      </c>
      <c r="B168" s="22" t="s">
        <v>283</v>
      </c>
      <c r="C168" s="22" t="s">
        <v>365</v>
      </c>
      <c r="D168" s="17" t="s">
        <v>49</v>
      </c>
      <c r="E168" s="23" t="s">
        <v>366</v>
      </c>
      <c r="F168" s="24" t="s">
        <v>189</v>
      </c>
      <c r="G168" s="25">
        <v>3.8</v>
      </c>
      <c r="H168" s="48"/>
      <c r="I168" s="25">
        <f>ROUND(ROUND(H168,1)*ROUND(G168,1),1)</f>
        <v>0</v>
      </c>
      <c r="O168">
        <f>(I168*21)/100</f>
        <v>0</v>
      </c>
      <c r="P168" t="s">
        <v>27</v>
      </c>
    </row>
    <row r="169" spans="1:16" ht="25.5" customHeight="1" x14ac:dyDescent="0.2">
      <c r="A169" s="26" t="s">
        <v>52</v>
      </c>
      <c r="E169" s="27" t="s">
        <v>764</v>
      </c>
      <c r="H169" s="49"/>
    </row>
    <row r="170" spans="1:16" ht="12.75" customHeight="1" x14ac:dyDescent="0.2">
      <c r="A170" s="28" t="s">
        <v>54</v>
      </c>
      <c r="E170" s="29" t="s">
        <v>49</v>
      </c>
      <c r="H170" s="49"/>
    </row>
    <row r="171" spans="1:16" ht="12.75" customHeight="1" x14ac:dyDescent="0.2">
      <c r="A171" s="5" t="s">
        <v>45</v>
      </c>
      <c r="B171" s="5"/>
      <c r="C171" s="32" t="s">
        <v>37</v>
      </c>
      <c r="D171" s="5"/>
      <c r="E171" s="20" t="s">
        <v>369</v>
      </c>
      <c r="F171" s="5"/>
      <c r="G171" s="5"/>
      <c r="H171" s="50"/>
      <c r="I171" s="33">
        <f>0+I172+I175+I178+I181+I184+I187+I190+I193+I196+I199+I202+I205+I208</f>
        <v>0</v>
      </c>
    </row>
    <row r="172" spans="1:16" ht="12.75" customHeight="1" x14ac:dyDescent="0.2">
      <c r="A172" s="17" t="s">
        <v>47</v>
      </c>
      <c r="B172" s="22" t="s">
        <v>287</v>
      </c>
      <c r="C172" s="22" t="s">
        <v>765</v>
      </c>
      <c r="D172" s="17" t="s">
        <v>49</v>
      </c>
      <c r="E172" s="23" t="s">
        <v>766</v>
      </c>
      <c r="F172" s="24" t="s">
        <v>110</v>
      </c>
      <c r="G172" s="25">
        <v>3.1</v>
      </c>
      <c r="H172" s="48"/>
      <c r="I172" s="25">
        <f>ROUND(ROUND(H172,1)*ROUND(G172,1),1)</f>
        <v>0</v>
      </c>
      <c r="O172">
        <f>(I172*21)/100</f>
        <v>0</v>
      </c>
      <c r="P172" t="s">
        <v>27</v>
      </c>
    </row>
    <row r="173" spans="1:16" ht="25.5" customHeight="1" x14ac:dyDescent="0.2">
      <c r="A173" s="26" t="s">
        <v>52</v>
      </c>
      <c r="E173" s="27" t="s">
        <v>767</v>
      </c>
      <c r="H173" s="49"/>
    </row>
    <row r="174" spans="1:16" ht="12.75" customHeight="1" x14ac:dyDescent="0.2">
      <c r="A174" s="30" t="s">
        <v>54</v>
      </c>
      <c r="E174" s="29" t="s">
        <v>768</v>
      </c>
      <c r="H174" s="49"/>
    </row>
    <row r="175" spans="1:16" ht="12.75" customHeight="1" x14ac:dyDescent="0.2">
      <c r="A175" s="17" t="s">
        <v>47</v>
      </c>
      <c r="B175" s="22" t="s">
        <v>298</v>
      </c>
      <c r="C175" s="22" t="s">
        <v>371</v>
      </c>
      <c r="D175" s="17" t="s">
        <v>49</v>
      </c>
      <c r="E175" s="23" t="s">
        <v>372</v>
      </c>
      <c r="F175" s="24" t="s">
        <v>110</v>
      </c>
      <c r="G175" s="25">
        <v>55.1</v>
      </c>
      <c r="H175" s="48"/>
      <c r="I175" s="25">
        <f>ROUND(ROUND(H175,1)*ROUND(G175,1),1)</f>
        <v>0</v>
      </c>
      <c r="O175">
        <f>(I175*21)/100</f>
        <v>0</v>
      </c>
      <c r="P175" t="s">
        <v>27</v>
      </c>
    </row>
    <row r="176" spans="1:16" ht="25.5" customHeight="1" x14ac:dyDescent="0.2">
      <c r="A176" s="26" t="s">
        <v>52</v>
      </c>
      <c r="E176" s="27" t="s">
        <v>769</v>
      </c>
      <c r="H176" s="49"/>
    </row>
    <row r="177" spans="1:16" ht="12.75" customHeight="1" x14ac:dyDescent="0.2">
      <c r="A177" s="30" t="s">
        <v>54</v>
      </c>
      <c r="E177" s="29" t="s">
        <v>712</v>
      </c>
      <c r="H177" s="49"/>
    </row>
    <row r="178" spans="1:16" ht="12.75" customHeight="1" x14ac:dyDescent="0.2">
      <c r="A178" s="17" t="s">
        <v>47</v>
      </c>
      <c r="B178" s="22" t="s">
        <v>293</v>
      </c>
      <c r="C178" s="22" t="s">
        <v>770</v>
      </c>
      <c r="D178" s="17" t="s">
        <v>49</v>
      </c>
      <c r="E178" s="23" t="s">
        <v>771</v>
      </c>
      <c r="F178" s="24" t="s">
        <v>110</v>
      </c>
      <c r="G178" s="25">
        <v>30</v>
      </c>
      <c r="H178" s="48"/>
      <c r="I178" s="25">
        <f>ROUND(ROUND(H178,1)*ROUND(G178,1),1)</f>
        <v>0</v>
      </c>
      <c r="O178">
        <f>(I178*21)/100</f>
        <v>0</v>
      </c>
      <c r="P178" t="s">
        <v>27</v>
      </c>
    </row>
    <row r="179" spans="1:16" ht="25.5" customHeight="1" x14ac:dyDescent="0.2">
      <c r="A179" s="26" t="s">
        <v>52</v>
      </c>
      <c r="E179" s="27" t="s">
        <v>772</v>
      </c>
      <c r="H179" s="49"/>
    </row>
    <row r="180" spans="1:16" ht="12.75" customHeight="1" x14ac:dyDescent="0.2">
      <c r="A180" s="30" t="s">
        <v>54</v>
      </c>
      <c r="E180" s="29" t="s">
        <v>773</v>
      </c>
      <c r="H180" s="49"/>
    </row>
    <row r="181" spans="1:16" ht="12.75" customHeight="1" x14ac:dyDescent="0.2">
      <c r="A181" s="17" t="s">
        <v>47</v>
      </c>
      <c r="B181" s="22" t="s">
        <v>301</v>
      </c>
      <c r="C181" s="22" t="s">
        <v>380</v>
      </c>
      <c r="D181" s="17" t="s">
        <v>49</v>
      </c>
      <c r="E181" s="23" t="s">
        <v>381</v>
      </c>
      <c r="F181" s="24" t="s">
        <v>110</v>
      </c>
      <c r="G181" s="25">
        <v>79.400000000000006</v>
      </c>
      <c r="H181" s="48"/>
      <c r="I181" s="25">
        <f>ROUND(ROUND(H181,1)*ROUND(G181,1),1)</f>
        <v>0</v>
      </c>
      <c r="O181">
        <f>(I181*21)/100</f>
        <v>0</v>
      </c>
      <c r="P181" t="s">
        <v>27</v>
      </c>
    </row>
    <row r="182" spans="1:16" ht="25.5" customHeight="1" x14ac:dyDescent="0.2">
      <c r="A182" s="26" t="s">
        <v>52</v>
      </c>
      <c r="E182" s="27" t="s">
        <v>774</v>
      </c>
      <c r="H182" s="49"/>
    </row>
    <row r="183" spans="1:16" ht="12.75" customHeight="1" x14ac:dyDescent="0.2">
      <c r="A183" s="30" t="s">
        <v>54</v>
      </c>
      <c r="E183" s="29" t="s">
        <v>716</v>
      </c>
      <c r="H183" s="49"/>
    </row>
    <row r="184" spans="1:16" ht="12.75" customHeight="1" x14ac:dyDescent="0.2">
      <c r="A184" s="17" t="s">
        <v>47</v>
      </c>
      <c r="B184" s="22" t="s">
        <v>306</v>
      </c>
      <c r="C184" s="22" t="s">
        <v>384</v>
      </c>
      <c r="D184" s="17" t="s">
        <v>49</v>
      </c>
      <c r="E184" s="23" t="s">
        <v>385</v>
      </c>
      <c r="F184" s="24" t="s">
        <v>110</v>
      </c>
      <c r="G184" s="25">
        <v>71.400000000000006</v>
      </c>
      <c r="H184" s="48"/>
      <c r="I184" s="25">
        <f>ROUND(ROUND(H184,1)*ROUND(G184,1),1)</f>
        <v>0</v>
      </c>
      <c r="O184">
        <f>(I184*21)/100</f>
        <v>0</v>
      </c>
      <c r="P184" t="s">
        <v>27</v>
      </c>
    </row>
    <row r="185" spans="1:16" ht="25.5" customHeight="1" x14ac:dyDescent="0.2">
      <c r="A185" s="26" t="s">
        <v>52</v>
      </c>
      <c r="E185" s="27" t="s">
        <v>775</v>
      </c>
      <c r="H185" s="49"/>
    </row>
    <row r="186" spans="1:16" ht="12.75" customHeight="1" x14ac:dyDescent="0.2">
      <c r="A186" s="30" t="s">
        <v>54</v>
      </c>
      <c r="E186" s="29" t="s">
        <v>776</v>
      </c>
      <c r="H186" s="49"/>
    </row>
    <row r="187" spans="1:16" ht="12.75" customHeight="1" x14ac:dyDescent="0.2">
      <c r="A187" s="17" t="s">
        <v>47</v>
      </c>
      <c r="B187" s="22" t="s">
        <v>311</v>
      </c>
      <c r="C187" s="22" t="s">
        <v>387</v>
      </c>
      <c r="D187" s="17" t="s">
        <v>49</v>
      </c>
      <c r="E187" s="23" t="s">
        <v>388</v>
      </c>
      <c r="F187" s="24" t="s">
        <v>110</v>
      </c>
      <c r="G187" s="25">
        <v>183.6</v>
      </c>
      <c r="H187" s="48"/>
      <c r="I187" s="25">
        <f>ROUND(ROUND(H187,1)*ROUND(G187,1),1)</f>
        <v>0</v>
      </c>
      <c r="O187">
        <f>(I187*21)/100</f>
        <v>0</v>
      </c>
      <c r="P187" t="s">
        <v>27</v>
      </c>
    </row>
    <row r="188" spans="1:16" ht="25.5" customHeight="1" x14ac:dyDescent="0.2">
      <c r="A188" s="26" t="s">
        <v>52</v>
      </c>
      <c r="E188" s="27" t="s">
        <v>777</v>
      </c>
      <c r="H188" s="49"/>
    </row>
    <row r="189" spans="1:16" ht="12.75" customHeight="1" x14ac:dyDescent="0.2">
      <c r="A189" s="30" t="s">
        <v>54</v>
      </c>
      <c r="E189" s="29" t="s">
        <v>778</v>
      </c>
      <c r="H189" s="49"/>
    </row>
    <row r="190" spans="1:16" ht="12.75" customHeight="1" x14ac:dyDescent="0.2">
      <c r="A190" s="17" t="s">
        <v>47</v>
      </c>
      <c r="B190" s="22" t="s">
        <v>316</v>
      </c>
      <c r="C190" s="22" t="s">
        <v>392</v>
      </c>
      <c r="D190" s="17" t="s">
        <v>49</v>
      </c>
      <c r="E190" s="23" t="s">
        <v>393</v>
      </c>
      <c r="F190" s="24" t="s">
        <v>110</v>
      </c>
      <c r="G190" s="25">
        <v>104.3</v>
      </c>
      <c r="H190" s="48"/>
      <c r="I190" s="25">
        <f>ROUND(ROUND(H190,1)*ROUND(G190,1),1)</f>
        <v>0</v>
      </c>
      <c r="O190">
        <f>(I190*21)/100</f>
        <v>0</v>
      </c>
      <c r="P190" t="s">
        <v>27</v>
      </c>
    </row>
    <row r="191" spans="1:16" ht="25.5" customHeight="1" x14ac:dyDescent="0.2">
      <c r="A191" s="26" t="s">
        <v>52</v>
      </c>
      <c r="E191" s="27" t="s">
        <v>779</v>
      </c>
      <c r="H191" s="49"/>
    </row>
    <row r="192" spans="1:16" ht="12.75" customHeight="1" x14ac:dyDescent="0.2">
      <c r="A192" s="30" t="s">
        <v>54</v>
      </c>
      <c r="E192" s="29" t="s">
        <v>724</v>
      </c>
      <c r="H192" s="49"/>
    </row>
    <row r="193" spans="1:16" ht="12.75" customHeight="1" x14ac:dyDescent="0.2">
      <c r="A193" s="17" t="s">
        <v>47</v>
      </c>
      <c r="B193" s="22" t="s">
        <v>322</v>
      </c>
      <c r="C193" s="22" t="s">
        <v>396</v>
      </c>
      <c r="D193" s="17" t="s">
        <v>49</v>
      </c>
      <c r="E193" s="23" t="s">
        <v>397</v>
      </c>
      <c r="F193" s="24" t="s">
        <v>110</v>
      </c>
      <c r="G193" s="25">
        <v>158.69999999999999</v>
      </c>
      <c r="H193" s="48"/>
      <c r="I193" s="25">
        <f>ROUND(ROUND(H193,1)*ROUND(G193,1),1)</f>
        <v>0</v>
      </c>
      <c r="O193">
        <f>(I193*21)/100</f>
        <v>0</v>
      </c>
      <c r="P193" t="s">
        <v>27</v>
      </c>
    </row>
    <row r="194" spans="1:16" ht="25.5" customHeight="1" x14ac:dyDescent="0.2">
      <c r="A194" s="26" t="s">
        <v>52</v>
      </c>
      <c r="E194" s="27" t="s">
        <v>780</v>
      </c>
      <c r="H194" s="49"/>
    </row>
    <row r="195" spans="1:16" ht="12.75" customHeight="1" x14ac:dyDescent="0.2">
      <c r="A195" s="30" t="s">
        <v>54</v>
      </c>
      <c r="E195" s="29" t="s">
        <v>781</v>
      </c>
      <c r="H195" s="49"/>
    </row>
    <row r="196" spans="1:16" ht="12.75" customHeight="1" x14ac:dyDescent="0.2">
      <c r="A196" s="17" t="s">
        <v>47</v>
      </c>
      <c r="B196" s="22" t="s">
        <v>346</v>
      </c>
      <c r="C196" s="22" t="s">
        <v>782</v>
      </c>
      <c r="D196" s="17" t="s">
        <v>49</v>
      </c>
      <c r="E196" s="23" t="s">
        <v>783</v>
      </c>
      <c r="F196" s="24" t="s">
        <v>110</v>
      </c>
      <c r="G196" s="25">
        <v>4.8</v>
      </c>
      <c r="H196" s="48"/>
      <c r="I196" s="25">
        <f>ROUND(ROUND(H196,1)*ROUND(G196,1),1)</f>
        <v>0</v>
      </c>
      <c r="O196">
        <f>(I196*21)/100</f>
        <v>0</v>
      </c>
      <c r="P196" t="s">
        <v>27</v>
      </c>
    </row>
    <row r="197" spans="1:16" ht="25.5" customHeight="1" x14ac:dyDescent="0.2">
      <c r="A197" s="26" t="s">
        <v>52</v>
      </c>
      <c r="E197" s="27" t="s">
        <v>784</v>
      </c>
      <c r="H197" s="49"/>
    </row>
    <row r="198" spans="1:16" ht="12.75" customHeight="1" x14ac:dyDescent="0.2">
      <c r="A198" s="30" t="s">
        <v>54</v>
      </c>
      <c r="E198" s="29" t="s">
        <v>723</v>
      </c>
      <c r="H198" s="49"/>
    </row>
    <row r="199" spans="1:16" ht="12.75" customHeight="1" x14ac:dyDescent="0.2">
      <c r="A199" s="17" t="s">
        <v>47</v>
      </c>
      <c r="B199" s="22" t="s">
        <v>350</v>
      </c>
      <c r="C199" s="22" t="s">
        <v>785</v>
      </c>
      <c r="D199" s="17" t="s">
        <v>49</v>
      </c>
      <c r="E199" s="23" t="s">
        <v>786</v>
      </c>
      <c r="F199" s="24" t="s">
        <v>110</v>
      </c>
      <c r="G199" s="25">
        <v>3.9</v>
      </c>
      <c r="H199" s="48"/>
      <c r="I199" s="25">
        <f>ROUND(ROUND(H199,1)*ROUND(G199,1),1)</f>
        <v>0</v>
      </c>
      <c r="O199">
        <f>(I199*21)/100</f>
        <v>0</v>
      </c>
      <c r="P199" t="s">
        <v>27</v>
      </c>
    </row>
    <row r="200" spans="1:16" ht="25.5" customHeight="1" x14ac:dyDescent="0.2">
      <c r="A200" s="26" t="s">
        <v>52</v>
      </c>
      <c r="E200" s="27" t="s">
        <v>787</v>
      </c>
      <c r="H200" s="49"/>
    </row>
    <row r="201" spans="1:16" ht="12.75" customHeight="1" x14ac:dyDescent="0.2">
      <c r="A201" s="30" t="s">
        <v>54</v>
      </c>
      <c r="E201" s="29" t="s">
        <v>706</v>
      </c>
      <c r="H201" s="49"/>
    </row>
    <row r="202" spans="1:16" ht="12.75" customHeight="1" x14ac:dyDescent="0.2">
      <c r="A202" s="17" t="s">
        <v>292</v>
      </c>
      <c r="B202" s="22" t="s">
        <v>355</v>
      </c>
      <c r="C202" s="22" t="s">
        <v>788</v>
      </c>
      <c r="D202" s="17" t="s">
        <v>49</v>
      </c>
      <c r="E202" s="23" t="s">
        <v>789</v>
      </c>
      <c r="F202" s="24" t="s">
        <v>110</v>
      </c>
      <c r="G202" s="25">
        <v>0.4</v>
      </c>
      <c r="H202" s="48"/>
      <c r="I202" s="25">
        <f>ROUND(ROUND(H202,1)*ROUND(G202,1),1)</f>
        <v>0</v>
      </c>
      <c r="O202">
        <f>(I202*21)/100</f>
        <v>0</v>
      </c>
      <c r="P202" t="s">
        <v>27</v>
      </c>
    </row>
    <row r="203" spans="1:16" ht="12.75" customHeight="1" x14ac:dyDescent="0.2">
      <c r="A203" s="26" t="s">
        <v>52</v>
      </c>
      <c r="E203" s="27" t="s">
        <v>790</v>
      </c>
      <c r="H203" s="49"/>
    </row>
    <row r="204" spans="1:16" ht="12.75" customHeight="1" x14ac:dyDescent="0.2">
      <c r="A204" s="30" t="s">
        <v>54</v>
      </c>
      <c r="E204" s="29" t="s">
        <v>791</v>
      </c>
      <c r="H204" s="49"/>
    </row>
    <row r="205" spans="1:16" ht="12.75" customHeight="1" x14ac:dyDescent="0.2">
      <c r="A205" s="17" t="s">
        <v>47</v>
      </c>
      <c r="B205" s="22" t="s">
        <v>360</v>
      </c>
      <c r="C205" s="22" t="s">
        <v>792</v>
      </c>
      <c r="D205" s="17" t="s">
        <v>49</v>
      </c>
      <c r="E205" s="23" t="s">
        <v>793</v>
      </c>
      <c r="F205" s="24" t="s">
        <v>110</v>
      </c>
      <c r="G205" s="25">
        <v>42.4</v>
      </c>
      <c r="H205" s="48"/>
      <c r="I205" s="25">
        <f>ROUND(ROUND(H205,1)*ROUND(G205,1),1)</f>
        <v>0</v>
      </c>
      <c r="O205">
        <f>(I205*21)/100</f>
        <v>0</v>
      </c>
      <c r="P205" t="s">
        <v>27</v>
      </c>
    </row>
    <row r="206" spans="1:16" ht="25.5" customHeight="1" x14ac:dyDescent="0.2">
      <c r="A206" s="26" t="s">
        <v>52</v>
      </c>
      <c r="E206" s="27" t="s">
        <v>787</v>
      </c>
      <c r="H206" s="49"/>
    </row>
    <row r="207" spans="1:16" ht="12.75" customHeight="1" x14ac:dyDescent="0.2">
      <c r="A207" s="30" t="s">
        <v>54</v>
      </c>
      <c r="E207" s="29" t="s">
        <v>703</v>
      </c>
      <c r="H207" s="49"/>
    </row>
    <row r="208" spans="1:16" ht="12.75" customHeight="1" x14ac:dyDescent="0.2">
      <c r="A208" s="17" t="s">
        <v>292</v>
      </c>
      <c r="B208" s="22" t="s">
        <v>364</v>
      </c>
      <c r="C208" s="22" t="s">
        <v>794</v>
      </c>
      <c r="D208" s="17" t="s">
        <v>49</v>
      </c>
      <c r="E208" s="23" t="s">
        <v>795</v>
      </c>
      <c r="F208" s="24" t="s">
        <v>110</v>
      </c>
      <c r="G208" s="25">
        <v>4.2</v>
      </c>
      <c r="H208" s="48"/>
      <c r="I208" s="25">
        <f>ROUND(ROUND(H208,1)*ROUND(G208,1),1)</f>
        <v>0</v>
      </c>
      <c r="O208">
        <f>(I208*21)/100</f>
        <v>0</v>
      </c>
      <c r="P208" t="s">
        <v>27</v>
      </c>
    </row>
    <row r="209" spans="1:16" ht="12.75" customHeight="1" x14ac:dyDescent="0.2">
      <c r="A209" s="26" t="s">
        <v>52</v>
      </c>
      <c r="E209" s="27" t="s">
        <v>790</v>
      </c>
      <c r="H209" s="49"/>
    </row>
    <row r="210" spans="1:16" ht="12.75" customHeight="1" x14ac:dyDescent="0.2">
      <c r="A210" s="28" t="s">
        <v>54</v>
      </c>
      <c r="E210" s="29" t="s">
        <v>796</v>
      </c>
      <c r="H210" s="49"/>
    </row>
    <row r="211" spans="1:16" ht="12.75" customHeight="1" x14ac:dyDescent="0.2">
      <c r="A211" s="5" t="s">
        <v>45</v>
      </c>
      <c r="B211" s="5"/>
      <c r="C211" s="32" t="s">
        <v>66</v>
      </c>
      <c r="D211" s="5"/>
      <c r="E211" s="20" t="s">
        <v>400</v>
      </c>
      <c r="F211" s="5"/>
      <c r="G211" s="5"/>
      <c r="H211" s="50"/>
      <c r="I211" s="33">
        <f>0+I212</f>
        <v>0</v>
      </c>
    </row>
    <row r="212" spans="1:16" ht="12.75" customHeight="1" x14ac:dyDescent="0.2">
      <c r="A212" s="17" t="s">
        <v>47</v>
      </c>
      <c r="B212" s="22" t="s">
        <v>370</v>
      </c>
      <c r="C212" s="22" t="s">
        <v>797</v>
      </c>
      <c r="D212" s="17" t="s">
        <v>49</v>
      </c>
      <c r="E212" s="23" t="s">
        <v>798</v>
      </c>
      <c r="F212" s="24" t="s">
        <v>183</v>
      </c>
      <c r="G212" s="25">
        <v>219.7</v>
      </c>
      <c r="H212" s="48"/>
      <c r="I212" s="25">
        <f>ROUND(ROUND(H212,1)*ROUND(G212,1),1)</f>
        <v>0</v>
      </c>
      <c r="O212">
        <f>(I212*21)/100</f>
        <v>0</v>
      </c>
      <c r="P212" t="s">
        <v>27</v>
      </c>
    </row>
    <row r="213" spans="1:16" ht="12.75" customHeight="1" x14ac:dyDescent="0.2">
      <c r="A213" s="26" t="s">
        <v>52</v>
      </c>
      <c r="E213" s="27" t="s">
        <v>799</v>
      </c>
      <c r="H213" s="49"/>
    </row>
    <row r="214" spans="1:16" ht="12.75" customHeight="1" x14ac:dyDescent="0.2">
      <c r="A214" s="28" t="s">
        <v>54</v>
      </c>
      <c r="E214" s="29" t="s">
        <v>800</v>
      </c>
      <c r="H214" s="49"/>
    </row>
    <row r="215" spans="1:16" ht="12.75" customHeight="1" x14ac:dyDescent="0.2">
      <c r="A215" s="5" t="s">
        <v>45</v>
      </c>
      <c r="B215" s="5"/>
      <c r="C215" s="32" t="s">
        <v>69</v>
      </c>
      <c r="D215" s="5"/>
      <c r="E215" s="20" t="s">
        <v>410</v>
      </c>
      <c r="F215" s="5"/>
      <c r="G215" s="5"/>
      <c r="H215" s="50"/>
      <c r="I215" s="33">
        <f>0+I216+I219+I222+I225+I228+I231+I234+I237+I240</f>
        <v>0</v>
      </c>
    </row>
    <row r="216" spans="1:16" ht="12.75" customHeight="1" x14ac:dyDescent="0.2">
      <c r="A216" s="17" t="s">
        <v>47</v>
      </c>
      <c r="B216" s="22" t="s">
        <v>374</v>
      </c>
      <c r="C216" s="22" t="s">
        <v>801</v>
      </c>
      <c r="D216" s="17" t="s">
        <v>49</v>
      </c>
      <c r="E216" s="23" t="s">
        <v>802</v>
      </c>
      <c r="F216" s="24" t="s">
        <v>183</v>
      </c>
      <c r="G216" s="25">
        <v>219.5</v>
      </c>
      <c r="H216" s="48"/>
      <c r="I216" s="25">
        <f>ROUND(ROUND(H216,1)*ROUND(G216,1),1)</f>
        <v>0</v>
      </c>
      <c r="O216">
        <f>(I216*21)/100</f>
        <v>0</v>
      </c>
      <c r="P216" t="s">
        <v>27</v>
      </c>
    </row>
    <row r="217" spans="1:16" ht="25.5" customHeight="1" x14ac:dyDescent="0.2">
      <c r="A217" s="26" t="s">
        <v>52</v>
      </c>
      <c r="E217" s="27" t="s">
        <v>803</v>
      </c>
      <c r="H217" s="49"/>
    </row>
    <row r="218" spans="1:16" ht="12.75" customHeight="1" x14ac:dyDescent="0.2">
      <c r="A218" s="30" t="s">
        <v>54</v>
      </c>
      <c r="E218" s="29" t="s">
        <v>49</v>
      </c>
      <c r="H218" s="49"/>
    </row>
    <row r="219" spans="1:16" ht="12.75" customHeight="1" x14ac:dyDescent="0.2">
      <c r="A219" s="17" t="s">
        <v>292</v>
      </c>
      <c r="B219" s="22" t="s">
        <v>379</v>
      </c>
      <c r="C219" s="22" t="s">
        <v>804</v>
      </c>
      <c r="D219" s="17" t="s">
        <v>49</v>
      </c>
      <c r="E219" s="23" t="s">
        <v>805</v>
      </c>
      <c r="F219" s="24" t="s">
        <v>183</v>
      </c>
      <c r="G219" s="25">
        <v>219.5</v>
      </c>
      <c r="H219" s="48"/>
      <c r="I219" s="25">
        <f>ROUND(ROUND(H219,1)*ROUND(G219,1),1)</f>
        <v>0</v>
      </c>
      <c r="O219">
        <f>(I219*21)/100</f>
        <v>0</v>
      </c>
      <c r="P219" t="s">
        <v>27</v>
      </c>
    </row>
    <row r="220" spans="1:16" ht="12.75" customHeight="1" x14ac:dyDescent="0.2">
      <c r="A220" s="26" t="s">
        <v>52</v>
      </c>
      <c r="E220" s="27" t="s">
        <v>806</v>
      </c>
      <c r="H220" s="49"/>
    </row>
    <row r="221" spans="1:16" ht="12.75" customHeight="1" x14ac:dyDescent="0.2">
      <c r="A221" s="30" t="s">
        <v>54</v>
      </c>
      <c r="E221" s="29" t="s">
        <v>49</v>
      </c>
      <c r="H221" s="49"/>
    </row>
    <row r="222" spans="1:16" ht="12.75" customHeight="1" x14ac:dyDescent="0.2">
      <c r="A222" s="17" t="s">
        <v>47</v>
      </c>
      <c r="B222" s="22" t="s">
        <v>383</v>
      </c>
      <c r="C222" s="22" t="s">
        <v>807</v>
      </c>
      <c r="D222" s="17" t="s">
        <v>49</v>
      </c>
      <c r="E222" s="23" t="s">
        <v>808</v>
      </c>
      <c r="F222" s="24" t="s">
        <v>117</v>
      </c>
      <c r="G222" s="25">
        <v>121</v>
      </c>
      <c r="H222" s="48"/>
      <c r="I222" s="25">
        <f>ROUND(ROUND(H222,1)*ROUND(G222,1),1)</f>
        <v>0</v>
      </c>
      <c r="O222">
        <f>(I222*21)/100</f>
        <v>0</v>
      </c>
      <c r="P222" t="s">
        <v>27</v>
      </c>
    </row>
    <row r="223" spans="1:16" ht="25.5" customHeight="1" x14ac:dyDescent="0.2">
      <c r="A223" s="26" t="s">
        <v>52</v>
      </c>
      <c r="E223" s="27" t="s">
        <v>809</v>
      </c>
      <c r="H223" s="49"/>
    </row>
    <row r="224" spans="1:16" ht="12.75" customHeight="1" x14ac:dyDescent="0.2">
      <c r="A224" s="30" t="s">
        <v>54</v>
      </c>
      <c r="E224" s="29" t="s">
        <v>810</v>
      </c>
      <c r="H224" s="49"/>
    </row>
    <row r="225" spans="1:16" ht="12.75" customHeight="1" x14ac:dyDescent="0.2">
      <c r="A225" s="17" t="s">
        <v>292</v>
      </c>
      <c r="B225" s="22" t="s">
        <v>386</v>
      </c>
      <c r="C225" s="22" t="s">
        <v>811</v>
      </c>
      <c r="D225" s="17" t="s">
        <v>49</v>
      </c>
      <c r="E225" s="23" t="s">
        <v>812</v>
      </c>
      <c r="F225" s="24" t="s">
        <v>117</v>
      </c>
      <c r="G225" s="25">
        <v>8</v>
      </c>
      <c r="H225" s="48"/>
      <c r="I225" s="25">
        <f>ROUND(ROUND(H225,1)*ROUND(G225,1),1)</f>
        <v>0</v>
      </c>
      <c r="O225">
        <f>(I225*21)/100</f>
        <v>0</v>
      </c>
      <c r="P225" t="s">
        <v>27</v>
      </c>
    </row>
    <row r="226" spans="1:16" ht="12.75" customHeight="1" x14ac:dyDescent="0.2">
      <c r="A226" s="26" t="s">
        <v>52</v>
      </c>
      <c r="E226" s="27" t="s">
        <v>813</v>
      </c>
      <c r="H226" s="49"/>
    </row>
    <row r="227" spans="1:16" ht="12.75" customHeight="1" x14ac:dyDescent="0.2">
      <c r="A227" s="30" t="s">
        <v>54</v>
      </c>
      <c r="E227" s="29" t="s">
        <v>49</v>
      </c>
      <c r="H227" s="49"/>
    </row>
    <row r="228" spans="1:16" ht="12.75" customHeight="1" x14ac:dyDescent="0.2">
      <c r="A228" s="17" t="s">
        <v>292</v>
      </c>
      <c r="B228" s="22" t="s">
        <v>391</v>
      </c>
      <c r="C228" s="22" t="s">
        <v>814</v>
      </c>
      <c r="D228" s="17" t="s">
        <v>49</v>
      </c>
      <c r="E228" s="23" t="s">
        <v>815</v>
      </c>
      <c r="F228" s="24" t="s">
        <v>117</v>
      </c>
      <c r="G228" s="25">
        <v>49</v>
      </c>
      <c r="H228" s="48"/>
      <c r="I228" s="25">
        <f>ROUND(ROUND(H228,1)*ROUND(G228,1),1)</f>
        <v>0</v>
      </c>
      <c r="O228">
        <f>(I228*21)/100</f>
        <v>0</v>
      </c>
      <c r="P228" t="s">
        <v>27</v>
      </c>
    </row>
    <row r="229" spans="1:16" ht="12.75" customHeight="1" x14ac:dyDescent="0.2">
      <c r="A229" s="26" t="s">
        <v>52</v>
      </c>
      <c r="E229" s="27" t="s">
        <v>816</v>
      </c>
      <c r="H229" s="49"/>
    </row>
    <row r="230" spans="1:16" ht="12.75" customHeight="1" x14ac:dyDescent="0.2">
      <c r="A230" s="30" t="s">
        <v>54</v>
      </c>
      <c r="E230" s="29" t="s">
        <v>49</v>
      </c>
      <c r="H230" s="49"/>
    </row>
    <row r="231" spans="1:16" ht="12.75" customHeight="1" x14ac:dyDescent="0.2">
      <c r="A231" s="17" t="s">
        <v>292</v>
      </c>
      <c r="B231" s="22" t="s">
        <v>395</v>
      </c>
      <c r="C231" s="22" t="s">
        <v>817</v>
      </c>
      <c r="D231" s="17" t="s">
        <v>49</v>
      </c>
      <c r="E231" s="23" t="s">
        <v>818</v>
      </c>
      <c r="F231" s="24" t="s">
        <v>117</v>
      </c>
      <c r="G231" s="25">
        <v>64</v>
      </c>
      <c r="H231" s="48"/>
      <c r="I231" s="25">
        <f>ROUND(ROUND(H231,1)*ROUND(G231,1),1)</f>
        <v>0</v>
      </c>
      <c r="O231">
        <f>(I231*21)/100</f>
        <v>0</v>
      </c>
      <c r="P231" t="s">
        <v>27</v>
      </c>
    </row>
    <row r="232" spans="1:16" ht="12.75" customHeight="1" x14ac:dyDescent="0.2">
      <c r="A232" s="26" t="s">
        <v>52</v>
      </c>
      <c r="E232" s="27" t="s">
        <v>819</v>
      </c>
      <c r="H232" s="49"/>
    </row>
    <row r="233" spans="1:16" ht="12.75" customHeight="1" x14ac:dyDescent="0.2">
      <c r="A233" s="30" t="s">
        <v>54</v>
      </c>
      <c r="E233" s="29" t="s">
        <v>49</v>
      </c>
      <c r="H233" s="49"/>
    </row>
    <row r="234" spans="1:16" ht="12.75" customHeight="1" x14ac:dyDescent="0.2">
      <c r="A234" s="17" t="s">
        <v>47</v>
      </c>
      <c r="B234" s="22" t="s">
        <v>401</v>
      </c>
      <c r="C234" s="22" t="s">
        <v>468</v>
      </c>
      <c r="D234" s="17" t="s">
        <v>469</v>
      </c>
      <c r="E234" s="23" t="s">
        <v>470</v>
      </c>
      <c r="F234" s="24" t="s">
        <v>183</v>
      </c>
      <c r="G234" s="25">
        <v>112.2</v>
      </c>
      <c r="H234" s="48"/>
      <c r="I234" s="25">
        <f>ROUND(ROUND(H234,1)*ROUND(G234,1),1)</f>
        <v>0</v>
      </c>
      <c r="O234">
        <f>(I234*21)/100</f>
        <v>0</v>
      </c>
      <c r="P234" t="s">
        <v>27</v>
      </c>
    </row>
    <row r="235" spans="1:16" ht="25.5" customHeight="1" x14ac:dyDescent="0.2">
      <c r="A235" s="26" t="s">
        <v>52</v>
      </c>
      <c r="E235" s="27" t="s">
        <v>471</v>
      </c>
      <c r="H235" s="49"/>
    </row>
    <row r="236" spans="1:16" ht="12.75" customHeight="1" x14ac:dyDescent="0.2">
      <c r="A236" s="30" t="s">
        <v>54</v>
      </c>
      <c r="E236" s="29" t="s">
        <v>820</v>
      </c>
      <c r="H236" s="49"/>
    </row>
    <row r="237" spans="1:16" ht="12.75" customHeight="1" x14ac:dyDescent="0.2">
      <c r="A237" s="17" t="s">
        <v>292</v>
      </c>
      <c r="B237" s="22" t="s">
        <v>411</v>
      </c>
      <c r="C237" s="22" t="s">
        <v>474</v>
      </c>
      <c r="D237" s="17" t="s">
        <v>49</v>
      </c>
      <c r="E237" s="23" t="s">
        <v>475</v>
      </c>
      <c r="F237" s="24" t="s">
        <v>183</v>
      </c>
      <c r="G237" s="25">
        <v>112.2</v>
      </c>
      <c r="H237" s="48"/>
      <c r="I237" s="25">
        <f>ROUND(ROUND(H237,1)*ROUND(G237,1),1)</f>
        <v>0</v>
      </c>
      <c r="O237">
        <f>(I237*21)/100</f>
        <v>0</v>
      </c>
      <c r="P237" t="s">
        <v>27</v>
      </c>
    </row>
    <row r="238" spans="1:16" ht="12.75" customHeight="1" x14ac:dyDescent="0.2">
      <c r="A238" s="26" t="s">
        <v>52</v>
      </c>
      <c r="E238" s="27" t="s">
        <v>476</v>
      </c>
      <c r="H238" s="49"/>
    </row>
    <row r="239" spans="1:16" ht="12.75" customHeight="1" x14ac:dyDescent="0.2">
      <c r="A239" s="30" t="s">
        <v>54</v>
      </c>
      <c r="E239" s="29" t="s">
        <v>49</v>
      </c>
      <c r="H239" s="49"/>
    </row>
    <row r="240" spans="1:16" ht="12.75" customHeight="1" x14ac:dyDescent="0.2">
      <c r="A240" s="17" t="s">
        <v>47</v>
      </c>
      <c r="B240" s="22" t="s">
        <v>415</v>
      </c>
      <c r="C240" s="22" t="s">
        <v>558</v>
      </c>
      <c r="D240" s="17" t="s">
        <v>49</v>
      </c>
      <c r="E240" s="23" t="s">
        <v>559</v>
      </c>
      <c r="F240" s="24" t="s">
        <v>183</v>
      </c>
      <c r="G240" s="25">
        <v>220.9</v>
      </c>
      <c r="H240" s="48"/>
      <c r="I240" s="25">
        <f>ROUND(ROUND(H240,1)*ROUND(G240,1),1)</f>
        <v>0</v>
      </c>
      <c r="O240">
        <f>(I240*21)/100</f>
        <v>0</v>
      </c>
      <c r="P240" t="s">
        <v>27</v>
      </c>
    </row>
    <row r="241" spans="1:16" ht="25.5" customHeight="1" x14ac:dyDescent="0.2">
      <c r="A241" s="26" t="s">
        <v>52</v>
      </c>
      <c r="E241" s="27" t="s">
        <v>560</v>
      </c>
      <c r="H241" s="49"/>
    </row>
    <row r="242" spans="1:16" ht="12.75" customHeight="1" x14ac:dyDescent="0.2">
      <c r="A242" s="28" t="s">
        <v>54</v>
      </c>
      <c r="E242" s="29" t="s">
        <v>821</v>
      </c>
      <c r="H242" s="49"/>
    </row>
    <row r="243" spans="1:16" ht="12.75" customHeight="1" x14ac:dyDescent="0.2">
      <c r="A243" s="5" t="s">
        <v>45</v>
      </c>
      <c r="B243" s="5"/>
      <c r="C243" s="32" t="s">
        <v>42</v>
      </c>
      <c r="D243" s="5"/>
      <c r="E243" s="20" t="s">
        <v>561</v>
      </c>
      <c r="F243" s="5"/>
      <c r="G243" s="5"/>
      <c r="H243" s="50"/>
      <c r="I243" s="33">
        <f>0+I244+I247+I250+I253+I256+I259+I262+I265+I268+I271+I274+I277+I280+I283+I286+I289+I292</f>
        <v>0</v>
      </c>
    </row>
    <row r="244" spans="1:16" ht="12.75" customHeight="1" x14ac:dyDescent="0.2">
      <c r="A244" s="17" t="s">
        <v>47</v>
      </c>
      <c r="B244" s="22" t="s">
        <v>419</v>
      </c>
      <c r="C244" s="22" t="s">
        <v>822</v>
      </c>
      <c r="D244" s="17" t="s">
        <v>49</v>
      </c>
      <c r="E244" s="23" t="s">
        <v>823</v>
      </c>
      <c r="F244" s="24" t="s">
        <v>183</v>
      </c>
      <c r="G244" s="25">
        <v>39.1</v>
      </c>
      <c r="H244" s="48"/>
      <c r="I244" s="25">
        <f>ROUND(ROUND(H244,1)*ROUND(G244,1),1)</f>
        <v>0</v>
      </c>
      <c r="O244">
        <f>(I244*21)/100</f>
        <v>0</v>
      </c>
      <c r="P244" t="s">
        <v>27</v>
      </c>
    </row>
    <row r="245" spans="1:16" ht="25.5" customHeight="1" x14ac:dyDescent="0.2">
      <c r="A245" s="26" t="s">
        <v>52</v>
      </c>
      <c r="E245" s="27" t="s">
        <v>824</v>
      </c>
      <c r="H245" s="49"/>
    </row>
    <row r="246" spans="1:16" ht="12.75" customHeight="1" x14ac:dyDescent="0.2">
      <c r="A246" s="30" t="s">
        <v>54</v>
      </c>
      <c r="E246" s="29" t="s">
        <v>728</v>
      </c>
      <c r="H246" s="49"/>
    </row>
    <row r="247" spans="1:16" ht="12.75" customHeight="1" x14ac:dyDescent="0.2">
      <c r="A247" s="17" t="s">
        <v>292</v>
      </c>
      <c r="B247" s="22" t="s">
        <v>422</v>
      </c>
      <c r="C247" s="22" t="s">
        <v>825</v>
      </c>
      <c r="D247" s="17" t="s">
        <v>49</v>
      </c>
      <c r="E247" s="23" t="s">
        <v>826</v>
      </c>
      <c r="F247" s="24" t="s">
        <v>189</v>
      </c>
      <c r="G247" s="25">
        <v>7.8</v>
      </c>
      <c r="H247" s="48"/>
      <c r="I247" s="25">
        <f>ROUND(ROUND(H247,1)*ROUND(G247,1),1)</f>
        <v>0</v>
      </c>
      <c r="O247">
        <f>(I247*21)/100</f>
        <v>0</v>
      </c>
      <c r="P247" t="s">
        <v>27</v>
      </c>
    </row>
    <row r="248" spans="1:16" ht="12.75" customHeight="1" x14ac:dyDescent="0.2">
      <c r="A248" s="26" t="s">
        <v>52</v>
      </c>
      <c r="E248" s="27" t="s">
        <v>827</v>
      </c>
      <c r="H248" s="49"/>
    </row>
    <row r="249" spans="1:16" ht="12.75" customHeight="1" x14ac:dyDescent="0.2">
      <c r="A249" s="30" t="s">
        <v>54</v>
      </c>
      <c r="E249" s="29" t="s">
        <v>828</v>
      </c>
      <c r="H249" s="49"/>
    </row>
    <row r="250" spans="1:16" ht="12.75" customHeight="1" x14ac:dyDescent="0.2">
      <c r="A250" s="17" t="s">
        <v>292</v>
      </c>
      <c r="B250" s="22" t="s">
        <v>425</v>
      </c>
      <c r="C250" s="22" t="s">
        <v>829</v>
      </c>
      <c r="D250" s="17" t="s">
        <v>49</v>
      </c>
      <c r="E250" s="23" t="s">
        <v>830</v>
      </c>
      <c r="F250" s="24" t="s">
        <v>183</v>
      </c>
      <c r="G250" s="25">
        <v>39.1</v>
      </c>
      <c r="H250" s="48"/>
      <c r="I250" s="25">
        <f>ROUND(ROUND(H250,1)*ROUND(G250,1),1)</f>
        <v>0</v>
      </c>
      <c r="O250">
        <f>(I250*21)/100</f>
        <v>0</v>
      </c>
      <c r="P250" t="s">
        <v>27</v>
      </c>
    </row>
    <row r="251" spans="1:16" ht="12.75" customHeight="1" x14ac:dyDescent="0.2">
      <c r="A251" s="26" t="s">
        <v>52</v>
      </c>
      <c r="E251" s="27" t="s">
        <v>831</v>
      </c>
      <c r="H251" s="49"/>
    </row>
    <row r="252" spans="1:16" ht="12.75" customHeight="1" x14ac:dyDescent="0.2">
      <c r="A252" s="30" t="s">
        <v>54</v>
      </c>
      <c r="E252" s="29" t="s">
        <v>49</v>
      </c>
      <c r="H252" s="49"/>
    </row>
    <row r="253" spans="1:16" ht="12.75" customHeight="1" x14ac:dyDescent="0.2">
      <c r="A253" s="17" t="s">
        <v>47</v>
      </c>
      <c r="B253" s="22" t="s">
        <v>429</v>
      </c>
      <c r="C253" s="22" t="s">
        <v>832</v>
      </c>
      <c r="D253" s="17" t="s">
        <v>49</v>
      </c>
      <c r="E253" s="23" t="s">
        <v>833</v>
      </c>
      <c r="F253" s="24" t="s">
        <v>183</v>
      </c>
      <c r="G253" s="25">
        <v>1.7</v>
      </c>
      <c r="H253" s="48"/>
      <c r="I253" s="25">
        <f>ROUND(ROUND(H253,1)*ROUND(G253,1),1)</f>
        <v>0</v>
      </c>
      <c r="O253">
        <f>(I253*21)/100</f>
        <v>0</v>
      </c>
      <c r="P253" t="s">
        <v>27</v>
      </c>
    </row>
    <row r="254" spans="1:16" ht="25.5" customHeight="1" x14ac:dyDescent="0.2">
      <c r="A254" s="26" t="s">
        <v>52</v>
      </c>
      <c r="E254" s="27" t="s">
        <v>834</v>
      </c>
      <c r="H254" s="49"/>
    </row>
    <row r="255" spans="1:16" ht="12.75" customHeight="1" x14ac:dyDescent="0.2">
      <c r="A255" s="30" t="s">
        <v>54</v>
      </c>
      <c r="E255" s="29" t="s">
        <v>731</v>
      </c>
      <c r="H255" s="49"/>
    </row>
    <row r="256" spans="1:16" ht="12.75" customHeight="1" x14ac:dyDescent="0.2">
      <c r="A256" s="17" t="s">
        <v>292</v>
      </c>
      <c r="B256" s="22" t="s">
        <v>433</v>
      </c>
      <c r="C256" s="22" t="s">
        <v>825</v>
      </c>
      <c r="D256" s="17" t="s">
        <v>49</v>
      </c>
      <c r="E256" s="23" t="s">
        <v>826</v>
      </c>
      <c r="F256" s="24" t="s">
        <v>189</v>
      </c>
      <c r="G256" s="25">
        <v>0.2</v>
      </c>
      <c r="H256" s="48"/>
      <c r="I256" s="25">
        <f>ROUND(ROUND(H256,1)*ROUND(G256,1),1)</f>
        <v>0</v>
      </c>
      <c r="O256">
        <f>(I256*21)/100</f>
        <v>0</v>
      </c>
      <c r="P256" t="s">
        <v>27</v>
      </c>
    </row>
    <row r="257" spans="1:16" ht="12.75" customHeight="1" x14ac:dyDescent="0.2">
      <c r="A257" s="26" t="s">
        <v>52</v>
      </c>
      <c r="E257" s="27" t="s">
        <v>827</v>
      </c>
      <c r="H257" s="49"/>
    </row>
    <row r="258" spans="1:16" ht="12.75" customHeight="1" x14ac:dyDescent="0.2">
      <c r="A258" s="30" t="s">
        <v>54</v>
      </c>
      <c r="E258" s="29" t="s">
        <v>835</v>
      </c>
      <c r="H258" s="49"/>
    </row>
    <row r="259" spans="1:16" ht="12.75" customHeight="1" x14ac:dyDescent="0.2">
      <c r="A259" s="17" t="s">
        <v>292</v>
      </c>
      <c r="B259" s="22" t="s">
        <v>438</v>
      </c>
      <c r="C259" s="22" t="s">
        <v>836</v>
      </c>
      <c r="D259" s="17" t="s">
        <v>49</v>
      </c>
      <c r="E259" s="23" t="s">
        <v>837</v>
      </c>
      <c r="F259" s="24" t="s">
        <v>183</v>
      </c>
      <c r="G259" s="25">
        <v>3.4</v>
      </c>
      <c r="H259" s="48"/>
      <c r="I259" s="25">
        <f>ROUND(ROUND(H259,1)*ROUND(G259,1),1)</f>
        <v>0</v>
      </c>
      <c r="O259">
        <f>(I259*21)/100</f>
        <v>0</v>
      </c>
      <c r="P259" t="s">
        <v>27</v>
      </c>
    </row>
    <row r="260" spans="1:16" ht="12.75" customHeight="1" x14ac:dyDescent="0.2">
      <c r="A260" s="26" t="s">
        <v>52</v>
      </c>
      <c r="E260" s="27" t="s">
        <v>838</v>
      </c>
      <c r="H260" s="49"/>
    </row>
    <row r="261" spans="1:16" ht="12.75" customHeight="1" x14ac:dyDescent="0.2">
      <c r="A261" s="30" t="s">
        <v>54</v>
      </c>
      <c r="E261" s="29" t="s">
        <v>839</v>
      </c>
      <c r="H261" s="49"/>
    </row>
    <row r="262" spans="1:16" ht="12.75" customHeight="1" x14ac:dyDescent="0.2">
      <c r="A262" s="17" t="s">
        <v>47</v>
      </c>
      <c r="B262" s="22" t="s">
        <v>442</v>
      </c>
      <c r="C262" s="22" t="s">
        <v>563</v>
      </c>
      <c r="D262" s="17" t="s">
        <v>49</v>
      </c>
      <c r="E262" s="23" t="s">
        <v>564</v>
      </c>
      <c r="F262" s="24" t="s">
        <v>183</v>
      </c>
      <c r="G262" s="25">
        <v>124</v>
      </c>
      <c r="H262" s="48"/>
      <c r="I262" s="25">
        <f>ROUND(ROUND(H262,1)*ROUND(G262,1),1)</f>
        <v>0</v>
      </c>
      <c r="O262">
        <f>(I262*21)/100</f>
        <v>0</v>
      </c>
      <c r="P262" t="s">
        <v>27</v>
      </c>
    </row>
    <row r="263" spans="1:16" ht="25.5" customHeight="1" x14ac:dyDescent="0.2">
      <c r="A263" s="26" t="s">
        <v>52</v>
      </c>
      <c r="E263" s="27" t="s">
        <v>658</v>
      </c>
      <c r="H263" s="49"/>
    </row>
    <row r="264" spans="1:16" ht="12.75" customHeight="1" x14ac:dyDescent="0.2">
      <c r="A264" s="30" t="s">
        <v>54</v>
      </c>
      <c r="E264" s="29" t="s">
        <v>840</v>
      </c>
      <c r="H264" s="49"/>
    </row>
    <row r="265" spans="1:16" ht="12.75" customHeight="1" x14ac:dyDescent="0.2">
      <c r="A265" s="17" t="s">
        <v>47</v>
      </c>
      <c r="B265" s="22" t="s">
        <v>446</v>
      </c>
      <c r="C265" s="22" t="s">
        <v>568</v>
      </c>
      <c r="D265" s="17" t="s">
        <v>49</v>
      </c>
      <c r="E265" s="23" t="s">
        <v>569</v>
      </c>
      <c r="F265" s="24" t="s">
        <v>183</v>
      </c>
      <c r="G265" s="25">
        <v>144.30000000000001</v>
      </c>
      <c r="H265" s="48"/>
      <c r="I265" s="25">
        <f>ROUND(ROUND(H265,1)*ROUND(G265,1),1)</f>
        <v>0</v>
      </c>
      <c r="O265">
        <f>(I265*21)/100</f>
        <v>0</v>
      </c>
      <c r="P265" t="s">
        <v>27</v>
      </c>
    </row>
    <row r="266" spans="1:16" ht="25.5" customHeight="1" x14ac:dyDescent="0.2">
      <c r="A266" s="26" t="s">
        <v>52</v>
      </c>
      <c r="E266" s="27" t="s">
        <v>660</v>
      </c>
      <c r="H266" s="49"/>
    </row>
    <row r="267" spans="1:16" ht="12.75" customHeight="1" x14ac:dyDescent="0.2">
      <c r="A267" s="30" t="s">
        <v>54</v>
      </c>
      <c r="E267" s="29" t="s">
        <v>841</v>
      </c>
      <c r="H267" s="49"/>
    </row>
    <row r="268" spans="1:16" ht="12.75" customHeight="1" x14ac:dyDescent="0.2">
      <c r="A268" s="17" t="s">
        <v>47</v>
      </c>
      <c r="B268" s="22" t="s">
        <v>450</v>
      </c>
      <c r="C268" s="22" t="s">
        <v>842</v>
      </c>
      <c r="D268" s="17" t="s">
        <v>49</v>
      </c>
      <c r="E268" s="23" t="s">
        <v>843</v>
      </c>
      <c r="F268" s="24" t="s">
        <v>183</v>
      </c>
      <c r="G268" s="25">
        <v>5.6</v>
      </c>
      <c r="H268" s="48"/>
      <c r="I268" s="25">
        <f>ROUND(ROUND(H268,1)*ROUND(G268,1),1)</f>
        <v>0</v>
      </c>
      <c r="O268">
        <f>(I268*21)/100</f>
        <v>0</v>
      </c>
      <c r="P268" t="s">
        <v>27</v>
      </c>
    </row>
    <row r="269" spans="1:16" ht="25.5" customHeight="1" x14ac:dyDescent="0.2">
      <c r="A269" s="26" t="s">
        <v>52</v>
      </c>
      <c r="E269" s="27" t="s">
        <v>844</v>
      </c>
      <c r="H269" s="49"/>
    </row>
    <row r="270" spans="1:16" ht="12.75" customHeight="1" x14ac:dyDescent="0.2">
      <c r="A270" s="30" t="s">
        <v>54</v>
      </c>
      <c r="E270" s="29" t="s">
        <v>845</v>
      </c>
      <c r="H270" s="49"/>
    </row>
    <row r="271" spans="1:16" ht="12.75" customHeight="1" x14ac:dyDescent="0.2">
      <c r="A271" s="17" t="s">
        <v>47</v>
      </c>
      <c r="B271" s="22" t="s">
        <v>454</v>
      </c>
      <c r="C271" s="22" t="s">
        <v>573</v>
      </c>
      <c r="D271" s="17" t="s">
        <v>49</v>
      </c>
      <c r="E271" s="23" t="s">
        <v>574</v>
      </c>
      <c r="F271" s="24" t="s">
        <v>183</v>
      </c>
      <c r="G271" s="25">
        <v>124</v>
      </c>
      <c r="H271" s="48"/>
      <c r="I271" s="25">
        <f>ROUND(ROUND(H271,1)*ROUND(G271,1),1)</f>
        <v>0</v>
      </c>
      <c r="O271">
        <f>(I271*21)/100</f>
        <v>0</v>
      </c>
      <c r="P271" t="s">
        <v>27</v>
      </c>
    </row>
    <row r="272" spans="1:16" ht="25.5" customHeight="1" x14ac:dyDescent="0.2">
      <c r="A272" s="26" t="s">
        <v>52</v>
      </c>
      <c r="E272" s="27" t="s">
        <v>662</v>
      </c>
      <c r="H272" s="49"/>
    </row>
    <row r="273" spans="1:16" ht="12.75" customHeight="1" x14ac:dyDescent="0.2">
      <c r="A273" s="30" t="s">
        <v>54</v>
      </c>
      <c r="E273" s="29" t="s">
        <v>840</v>
      </c>
      <c r="H273" s="49"/>
    </row>
    <row r="274" spans="1:16" ht="12.75" customHeight="1" x14ac:dyDescent="0.2">
      <c r="A274" s="17" t="s">
        <v>47</v>
      </c>
      <c r="B274" s="22" t="s">
        <v>459</v>
      </c>
      <c r="C274" s="22" t="s">
        <v>577</v>
      </c>
      <c r="D274" s="17" t="s">
        <v>49</v>
      </c>
      <c r="E274" s="23" t="s">
        <v>578</v>
      </c>
      <c r="F274" s="24" t="s">
        <v>275</v>
      </c>
      <c r="G274" s="25">
        <v>115</v>
      </c>
      <c r="H274" s="48"/>
      <c r="I274" s="25">
        <f>ROUND(ROUND(H274,1)*ROUND(G274,1),1)</f>
        <v>0</v>
      </c>
      <c r="O274">
        <f>(I274*21)/100</f>
        <v>0</v>
      </c>
      <c r="P274" t="s">
        <v>27</v>
      </c>
    </row>
    <row r="275" spans="1:16" ht="12.75" customHeight="1" x14ac:dyDescent="0.2">
      <c r="A275" s="26" t="s">
        <v>52</v>
      </c>
      <c r="E275" s="27" t="s">
        <v>579</v>
      </c>
      <c r="H275" s="49"/>
    </row>
    <row r="276" spans="1:16" ht="12.75" customHeight="1" x14ac:dyDescent="0.2">
      <c r="A276" s="30" t="s">
        <v>54</v>
      </c>
      <c r="E276" s="29" t="s">
        <v>49</v>
      </c>
      <c r="H276" s="49"/>
    </row>
    <row r="277" spans="1:16" ht="12.75" customHeight="1" x14ac:dyDescent="0.2">
      <c r="A277" s="17" t="s">
        <v>47</v>
      </c>
      <c r="B277" s="22" t="s">
        <v>463</v>
      </c>
      <c r="C277" s="22" t="s">
        <v>846</v>
      </c>
      <c r="D277" s="17" t="s">
        <v>49</v>
      </c>
      <c r="E277" s="23" t="s">
        <v>847</v>
      </c>
      <c r="F277" s="24" t="s">
        <v>275</v>
      </c>
      <c r="G277" s="25">
        <v>14.1</v>
      </c>
      <c r="H277" s="48"/>
      <c r="I277" s="25">
        <f>ROUND(ROUND(H277,1)*ROUND(G277,1),1)</f>
        <v>0</v>
      </c>
      <c r="O277">
        <f>(I277*21)/100</f>
        <v>0</v>
      </c>
      <c r="P277" t="s">
        <v>27</v>
      </c>
    </row>
    <row r="278" spans="1:16" ht="12.75" customHeight="1" x14ac:dyDescent="0.2">
      <c r="A278" s="26" t="s">
        <v>52</v>
      </c>
      <c r="E278" s="27" t="s">
        <v>848</v>
      </c>
      <c r="H278" s="49"/>
    </row>
    <row r="279" spans="1:16" ht="12.75" customHeight="1" x14ac:dyDescent="0.2">
      <c r="A279" s="30" t="s">
        <v>54</v>
      </c>
      <c r="E279" s="29" t="s">
        <v>849</v>
      </c>
      <c r="H279" s="49"/>
    </row>
    <row r="280" spans="1:16" ht="12.75" customHeight="1" x14ac:dyDescent="0.2">
      <c r="A280" s="17" t="s">
        <v>47</v>
      </c>
      <c r="B280" s="22" t="s">
        <v>467</v>
      </c>
      <c r="C280" s="22" t="s">
        <v>581</v>
      </c>
      <c r="D280" s="17" t="s">
        <v>49</v>
      </c>
      <c r="E280" s="23" t="s">
        <v>582</v>
      </c>
      <c r="F280" s="24" t="s">
        <v>275</v>
      </c>
      <c r="G280" s="25">
        <v>28.2</v>
      </c>
      <c r="H280" s="48"/>
      <c r="I280" s="25">
        <f>ROUND(ROUND(H280,1)*ROUND(G280,1),1)</f>
        <v>0</v>
      </c>
      <c r="O280">
        <f>(I280*21)/100</f>
        <v>0</v>
      </c>
      <c r="P280" t="s">
        <v>27</v>
      </c>
    </row>
    <row r="281" spans="1:16" ht="12.75" customHeight="1" x14ac:dyDescent="0.2">
      <c r="A281" s="26" t="s">
        <v>52</v>
      </c>
      <c r="E281" s="27" t="s">
        <v>850</v>
      </c>
      <c r="H281" s="49"/>
    </row>
    <row r="282" spans="1:16" ht="12.75" customHeight="1" x14ac:dyDescent="0.2">
      <c r="A282" s="30" t="s">
        <v>54</v>
      </c>
      <c r="E282" s="29" t="s">
        <v>851</v>
      </c>
      <c r="H282" s="49"/>
    </row>
    <row r="283" spans="1:16" ht="12.75" customHeight="1" x14ac:dyDescent="0.2">
      <c r="A283" s="17" t="s">
        <v>47</v>
      </c>
      <c r="B283" s="22" t="s">
        <v>473</v>
      </c>
      <c r="C283" s="22" t="s">
        <v>586</v>
      </c>
      <c r="D283" s="17" t="s">
        <v>49</v>
      </c>
      <c r="E283" s="23" t="s">
        <v>587</v>
      </c>
      <c r="F283" s="24" t="s">
        <v>275</v>
      </c>
      <c r="G283" s="25">
        <v>72.7</v>
      </c>
      <c r="H283" s="48"/>
      <c r="I283" s="25">
        <f>ROUND(ROUND(H283,1)*ROUND(G283,1),1)</f>
        <v>0</v>
      </c>
      <c r="O283">
        <f>(I283*21)/100</f>
        <v>0</v>
      </c>
      <c r="P283" t="s">
        <v>27</v>
      </c>
    </row>
    <row r="284" spans="1:16" ht="12.75" customHeight="1" x14ac:dyDescent="0.2">
      <c r="A284" s="26" t="s">
        <v>52</v>
      </c>
      <c r="E284" s="27" t="s">
        <v>852</v>
      </c>
      <c r="H284" s="49"/>
    </row>
    <row r="285" spans="1:16" ht="12.75" customHeight="1" x14ac:dyDescent="0.2">
      <c r="A285" s="30" t="s">
        <v>54</v>
      </c>
      <c r="E285" s="29" t="s">
        <v>853</v>
      </c>
      <c r="H285" s="49"/>
    </row>
    <row r="286" spans="1:16" ht="12.75" customHeight="1" x14ac:dyDescent="0.2">
      <c r="A286" s="17" t="s">
        <v>47</v>
      </c>
      <c r="B286" s="22" t="s">
        <v>477</v>
      </c>
      <c r="C286" s="22" t="s">
        <v>591</v>
      </c>
      <c r="D286" s="17" t="s">
        <v>49</v>
      </c>
      <c r="E286" s="23" t="s">
        <v>592</v>
      </c>
      <c r="F286" s="24" t="s">
        <v>275</v>
      </c>
      <c r="G286" s="25">
        <v>148.73787799999999</v>
      </c>
      <c r="H286" s="48"/>
      <c r="I286" s="25">
        <f>ROUND(ROUND(H286,1)*ROUND(G286,1),1)</f>
        <v>0</v>
      </c>
      <c r="O286">
        <f>(I286*21)/100</f>
        <v>0</v>
      </c>
      <c r="P286" t="s">
        <v>27</v>
      </c>
    </row>
    <row r="287" spans="1:16" ht="12.75" customHeight="1" x14ac:dyDescent="0.2">
      <c r="A287" s="26" t="s">
        <v>52</v>
      </c>
      <c r="E287" s="27" t="s">
        <v>49</v>
      </c>
      <c r="H287" s="49"/>
    </row>
    <row r="288" spans="1:16" ht="12.75" customHeight="1" x14ac:dyDescent="0.2">
      <c r="A288" s="30" t="s">
        <v>54</v>
      </c>
      <c r="E288" s="29" t="s">
        <v>49</v>
      </c>
      <c r="H288" s="49"/>
    </row>
    <row r="289" spans="1:16" ht="12.75" customHeight="1" x14ac:dyDescent="0.2">
      <c r="A289" s="17" t="s">
        <v>47</v>
      </c>
      <c r="B289" s="22" t="s">
        <v>502</v>
      </c>
      <c r="C289" s="22" t="s">
        <v>594</v>
      </c>
      <c r="D289" s="17" t="s">
        <v>49</v>
      </c>
      <c r="E289" s="23" t="s">
        <v>595</v>
      </c>
      <c r="F289" s="24" t="s">
        <v>275</v>
      </c>
      <c r="G289" s="25">
        <v>115.0125</v>
      </c>
      <c r="H289" s="48"/>
      <c r="I289" s="25">
        <f>ROUND(ROUND(H289,1)*ROUND(G289,1),1)</f>
        <v>0</v>
      </c>
      <c r="O289">
        <f>(I289*21)/100</f>
        <v>0</v>
      </c>
      <c r="P289" t="s">
        <v>27</v>
      </c>
    </row>
    <row r="290" spans="1:16" ht="12.75" customHeight="1" x14ac:dyDescent="0.2">
      <c r="A290" s="26" t="s">
        <v>52</v>
      </c>
      <c r="E290" s="27" t="s">
        <v>596</v>
      </c>
      <c r="H290" s="49"/>
    </row>
    <row r="291" spans="1:16" ht="12.75" customHeight="1" x14ac:dyDescent="0.2">
      <c r="A291" s="30" t="s">
        <v>54</v>
      </c>
      <c r="E291" s="29" t="s">
        <v>49</v>
      </c>
      <c r="H291" s="49"/>
    </row>
    <row r="292" spans="1:16" ht="12.75" customHeight="1" x14ac:dyDescent="0.2">
      <c r="A292" s="17" t="s">
        <v>47</v>
      </c>
      <c r="B292" s="22" t="s">
        <v>505</v>
      </c>
      <c r="C292" s="22" t="s">
        <v>598</v>
      </c>
      <c r="D292" s="17" t="s">
        <v>49</v>
      </c>
      <c r="E292" s="23" t="s">
        <v>595</v>
      </c>
      <c r="F292" s="24" t="s">
        <v>275</v>
      </c>
      <c r="G292" s="25">
        <v>115</v>
      </c>
      <c r="H292" s="48"/>
      <c r="I292" s="25">
        <f>ROUND(ROUND(H292,1)*ROUND(G292,1),1)</f>
        <v>0</v>
      </c>
      <c r="O292">
        <f>(I292*21)/100</f>
        <v>0</v>
      </c>
      <c r="P292" t="s">
        <v>27</v>
      </c>
    </row>
    <row r="293" spans="1:16" ht="12.75" customHeight="1" x14ac:dyDescent="0.2">
      <c r="A293" s="26" t="s">
        <v>52</v>
      </c>
      <c r="E293" s="27" t="s">
        <v>599</v>
      </c>
      <c r="H293" s="49"/>
    </row>
    <row r="294" spans="1:16" ht="12.75" customHeight="1" x14ac:dyDescent="0.2">
      <c r="A294" s="28" t="s">
        <v>54</v>
      </c>
      <c r="E294" s="29" t="s">
        <v>49</v>
      </c>
      <c r="H294" s="49"/>
    </row>
  </sheetData>
  <sheetProtection algorithmName="SHA-512" hashValue="xwRgTyhNn/m0kHM+VXnro3Fml57EyTr4OdcFwYqTNGtSutzFqTAxSUzRpjqZURRdJ60Pr613R4+HsdziKEK0SQ==" saltValue="8YyHzTBeSC8Qr7FsNTSmaA==" spinCount="100000" sheet="1" objects="1" scenarios="1"/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13"/>
  <sheetViews>
    <sheetView zoomScaleNormal="100" workbookViewId="0">
      <selection sqref="A1:A3"/>
    </sheetView>
  </sheetViews>
  <sheetFormatPr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8"/>
      <c r="B1" s="1"/>
      <c r="C1" s="1"/>
      <c r="D1" s="1"/>
      <c r="E1" s="1"/>
    </row>
    <row r="2" spans="1:5" ht="12.75" customHeight="1" x14ac:dyDescent="0.2">
      <c r="A2" s="38"/>
      <c r="B2" s="46" t="s">
        <v>1148</v>
      </c>
      <c r="C2" s="46"/>
      <c r="D2" s="1"/>
      <c r="E2" s="1"/>
    </row>
    <row r="3" spans="1:5" ht="20.100000000000001" customHeight="1" x14ac:dyDescent="0.2">
      <c r="A3" s="38"/>
      <c r="B3" s="46"/>
      <c r="C3" s="46"/>
      <c r="D3" s="1"/>
      <c r="E3" s="1"/>
    </row>
    <row r="4" spans="1:5" ht="20.100000000000001" customHeight="1" x14ac:dyDescent="0.2">
      <c r="A4" s="1"/>
      <c r="B4" s="40" t="s">
        <v>1</v>
      </c>
      <c r="C4" s="38"/>
      <c r="D4" s="38"/>
      <c r="E4" s="1"/>
    </row>
    <row r="5" spans="1:5" ht="12.75" customHeight="1" x14ac:dyDescent="0.2">
      <c r="A5" s="1"/>
      <c r="B5" s="38" t="s">
        <v>2</v>
      </c>
      <c r="C5" s="38"/>
      <c r="D5" s="38"/>
      <c r="E5" s="1"/>
    </row>
    <row r="6" spans="1:5" ht="12.75" customHeight="1" x14ac:dyDescent="0.2">
      <c r="A6" s="1"/>
      <c r="B6" s="3" t="s">
        <v>3</v>
      </c>
      <c r="C6" s="6">
        <f>SUM(C10:C13)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SUM(E10:E13)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15" t="s">
        <v>18</v>
      </c>
      <c r="B10" s="15" t="s">
        <v>28</v>
      </c>
      <c r="C10" s="16">
        <f>'VRN Neuznatelné'!I3</f>
        <v>0</v>
      </c>
      <c r="D10" s="16">
        <f>0+'VRN Neuznatelné'!O10+'VRN Neuznatelné'!O13+'VRN Neuznatelné'!O16+'VRN Neuznatelné'!O19+'VRN Neuznatelné'!O22+'VRN Neuznatelné'!O25+'VRN Neuznatelné'!O28+'VRN Neuznatelné'!O31+'VRN Neuznatelné'!O34+'VRN Neuznatelné'!O37+'VRN Neuznatelné'!O40+'VRN Neuznatelné'!O43+'VRN Neuznatelné'!O46+'VRN Neuznatelné'!O49+'VRN Neuznatelné'!O52+'VRN Neuznatelné'!O55+'VRN Neuznatelné'!O58+'VRN Neuznatelné'!O61+'VRN Neuznatelné'!O64</f>
        <v>0</v>
      </c>
      <c r="E10" s="16">
        <f t="shared" ref="E10:E13" si="0">C10+D10</f>
        <v>0</v>
      </c>
    </row>
    <row r="11" spans="1:5" ht="12.75" customHeight="1" x14ac:dyDescent="0.2">
      <c r="A11" s="15" t="s">
        <v>857</v>
      </c>
      <c r="B11" s="15" t="s">
        <v>858</v>
      </c>
      <c r="C11" s="16">
        <f>'SO 03 - V1 - Neuznatelné'!I3</f>
        <v>0</v>
      </c>
      <c r="D11" s="16">
        <f>0+'SO 03 - V1 - Neuznatelné'!O11+'SO 03 - V1 - Neuznatelné'!O14+'SO 03 - V1 - Neuznatelné'!O17+'SO 03 - V1 - Neuznatelné'!O20+'SO 03 - V1 - Neuznatelné'!O23+'SO 03 - V1 - Neuznatelné'!O26+'SO 03 - V1 - Neuznatelné'!O29+'SO 03 - V1 - Neuznatelné'!O32+'SO 03 - V1 - Neuznatelné'!O35+'SO 03 - V1 - Neuznatelné'!O38+'SO 03 - V1 - Neuznatelné'!O41+'SO 03 - V1 - Neuznatelné'!O44+'SO 03 - V1 - Neuznatelné'!O47+'SO 03 - V1 - Neuznatelné'!O50+'SO 03 - V1 - Neuznatelné'!O53+'SO 03 - V1 - Neuznatelné'!O56+'SO 03 - V1 - Neuznatelné'!O59+'SO 03 - V1 - Neuznatelné'!O62+'SO 03 - V1 - Neuznatelné'!O65+'SO 03 - V1 - Neuznatelné'!O68+'SO 03 - V1 - Neuznatelné'!O71+'SO 03 - V1 - Neuznatelné'!O74+'SO 03 - V1 - Neuznatelné'!O77+'SO 03 - V1 - Neuznatelné'!O80+'SO 03 - V1 - Neuznatelné'!O83+'SO 03 - V1 - Neuznatelné'!O86+'SO 03 - V1 - Neuznatelné'!O89+'SO 03 - V1 - Neuznatelné'!O92+'SO 03 - V1 - Neuznatelné'!O95+'SO 03 - V1 - Neuznatelné'!O98+'SO 03 - V1 - Neuznatelné'!O101+'SO 03 - V1 - Neuznatelné'!O104+'SO 03 - V1 - Neuznatelné'!O107+'SO 03 - V1 - Neuznatelné'!O110+'SO 03 - V1 - Neuznatelné'!O113+'SO 03 - V1 - Neuznatelné'!O116+'SO 03 - V1 - Neuznatelné'!O119+'SO 03 - V1 - Neuznatelné'!O122+'SO 03 - V1 - Neuznatelné'!O125+'SO 03 - V1 - Neuznatelné'!O128+'SO 03 - V1 - Neuznatelné'!O132+'SO 03 - V1 - Neuznatelné'!O135+'SO 03 - V1 - Neuznatelné'!O138+'SO 03 - V1 - Neuznatelné'!O142+'SO 03 - V1 - Neuznatelné'!O145+'SO 03 - V1 - Neuznatelné'!O148+'SO 03 - V1 - Neuznatelné'!O151+'SO 03 - V1 - Neuznatelné'!O154+'SO 03 - V1 - Neuznatelné'!O157+'SO 03 - V1 - Neuznatelné'!O161+'SO 03 - V1 - Neuznatelné'!O164+'SO 03 - V1 - Neuznatelné'!O167+'SO 03 - V1 - Neuznatelné'!O170+'SO 03 - V1 - Neuznatelné'!O173+'SO 03 - V1 - Neuznatelné'!O177+'SO 03 - V1 - Neuznatelné'!O180+'SO 03 - V1 - Neuznatelné'!O183+'SO 03 - V1 - Neuznatelné'!O186+'SO 03 - V1 - Neuznatelné'!O189+'SO 03 - V1 - Neuznatelné'!O192+'SO 03 - V1 - Neuznatelné'!O195+'SO 03 - V1 - Neuznatelné'!O198+'SO 03 - V1 - Neuznatelné'!O201+'SO 03 - V1 - Neuznatelné'!O204+'SO 03 - V1 - Neuznatelné'!O207+'SO 03 - V1 - Neuznatelné'!O210+'SO 03 - V1 - Neuznatelné'!O213+'SO 03 - V1 - Neuznatelné'!O216+'SO 03 - V1 - Neuznatelné'!O219+'SO 03 - V1 - Neuznatelné'!O222+'SO 03 - V1 - Neuznatelné'!O225+'SO 03 - V1 - Neuznatelné'!O228+'SO 03 - V1 - Neuznatelné'!O231+'SO 03 - V1 - Neuznatelné'!O234+'SO 03 - V1 - Neuznatelné'!O237+'SO 03 - V1 - Neuznatelné'!O240+'SO 03 - V1 - Neuznatelné'!O243+'SO 03 - V1 - Neuznatelné'!O246+'SO 03 - V1 - Neuznatelné'!O249+'SO 03 - V1 - Neuznatelné'!O252+'SO 03 - V1 - Neuznatelné'!O255+'SO 03 - V1 - Neuznatelné'!O258+'SO 03 - V1 - Neuznatelné'!O261+'SO 03 - V1 - Neuznatelné'!O264+'SO 03 - V1 - Neuznatelné'!O267+'SO 03 - V1 - Neuznatelné'!O270+'SO 03 - V1 - Neuznatelné'!O273+'SO 03 - V1 - Neuznatelné'!O276+'SO 03 - V1 - Neuznatelné'!O279+'SO 03 - V1 - Neuznatelné'!O282+'SO 03 - V1 - Neuznatelné'!O285+'SO 03 - V1 - Neuznatelné'!O288+'SO 03 - V1 - Neuznatelné'!O292+'SO 03 - V1 - Neuznatelné'!O295+'SO 03 - V1 - Neuznatelné'!O298+'SO 03 - V1 - Neuznatelné'!O301+'SO 03 - V1 - Neuznatelné'!O304+'SO 03 - V1 - Neuznatelné'!O307+'SO 03 - V1 - Neuznatelné'!O310+'SO 03 - V1 - Neuznatelné'!O313+'SO 03 - V1 - Neuznatelné'!O316+'SO 03 - V1 - Neuznatelné'!O319</f>
        <v>0</v>
      </c>
      <c r="E11" s="16">
        <f t="shared" si="0"/>
        <v>0</v>
      </c>
    </row>
    <row r="12" spans="1:5" ht="12.75" customHeight="1" x14ac:dyDescent="0.2">
      <c r="A12" s="15" t="s">
        <v>1071</v>
      </c>
      <c r="B12" s="15" t="s">
        <v>1072</v>
      </c>
      <c r="C12" s="16">
        <f>'SO 03 - V2 - Neuznatelné'!I3</f>
        <v>0</v>
      </c>
      <c r="D12" s="16">
        <f>0+'SO 03 - V2 - Neuznatelné'!O11+'SO 03 - V2 - Neuznatelné'!O14+'SO 03 - V2 - Neuznatelné'!O17+'SO 03 - V2 - Neuznatelné'!O20+'SO 03 - V2 - Neuznatelné'!O23+'SO 03 - V2 - Neuznatelné'!O26+'SO 03 - V2 - Neuznatelné'!O29+'SO 03 - V2 - Neuznatelné'!O32+'SO 03 - V2 - Neuznatelné'!O35+'SO 03 - V2 - Neuznatelné'!O38+'SO 03 - V2 - Neuznatelné'!O41+'SO 03 - V2 - Neuznatelné'!O44+'SO 03 - V2 - Neuznatelné'!O47+'SO 03 - V2 - Neuznatelné'!O50+'SO 03 - V2 - Neuznatelné'!O53+'SO 03 - V2 - Neuznatelné'!O56+'SO 03 - V2 - Neuznatelné'!O59+'SO 03 - V2 - Neuznatelné'!O62+'SO 03 - V2 - Neuznatelné'!O65+'SO 03 - V2 - Neuznatelné'!O68+'SO 03 - V2 - Neuznatelné'!O71+'SO 03 - V2 - Neuznatelné'!O74+'SO 03 - V2 - Neuznatelné'!O77+'SO 03 - V2 - Neuznatelné'!O80+'SO 03 - V2 - Neuznatelné'!O83+'SO 03 - V2 - Neuznatelné'!O86+'SO 03 - V2 - Neuznatelné'!O89+'SO 03 - V2 - Neuznatelné'!O92+'SO 03 - V2 - Neuznatelné'!O95+'SO 03 - V2 - Neuznatelné'!O98+'SO 03 - V2 - Neuznatelné'!O101+'SO 03 - V2 - Neuznatelné'!O104+'SO 03 - V2 - Neuznatelné'!O107+'SO 03 - V2 - Neuznatelné'!O110+'SO 03 - V2 - Neuznatelné'!O113+'SO 03 - V2 - Neuznatelné'!O116+'SO 03 - V2 - Neuznatelné'!O119+'SO 03 - V2 - Neuznatelné'!O123+'SO 03 - V2 - Neuznatelné'!O126+'SO 03 - V2 - Neuznatelné'!O129+'SO 03 - V2 - Neuznatelné'!O133+'SO 03 - V2 - Neuznatelné'!O136+'SO 03 - V2 - Neuznatelné'!O140+'SO 03 - V2 - Neuznatelné'!O143+'SO 03 - V2 - Neuznatelné'!O146+'SO 03 - V2 - Neuznatelné'!O149+'SO 03 - V2 - Neuznatelné'!O152+'SO 03 - V2 - Neuznatelné'!O156+'SO 03 - V2 - Neuznatelné'!O159+'SO 03 - V2 - Neuznatelné'!O162+'SO 03 - V2 - Neuznatelné'!O165+'SO 03 - V2 - Neuznatelné'!O168+'SO 03 - V2 - Neuznatelné'!O171+'SO 03 - V2 - Neuznatelné'!O174+'SO 03 - V2 - Neuznatelné'!O177+'SO 03 - V2 - Neuznatelné'!O180+'SO 03 - V2 - Neuznatelné'!O183+'SO 03 - V2 - Neuznatelné'!O186+'SO 03 - V2 - Neuznatelné'!O189+'SO 03 - V2 - Neuznatelné'!O192+'SO 03 - V2 - Neuznatelné'!O195+'SO 03 - V2 - Neuznatelné'!O198+'SO 03 - V2 - Neuznatelné'!O201+'SO 03 - V2 - Neuznatelné'!O204+'SO 03 - V2 - Neuznatelné'!O207+'SO 03 - V2 - Neuznatelné'!O210+'SO 03 - V2 - Neuznatelné'!O213+'SO 03 - V2 - Neuznatelné'!O216+'SO 03 - V2 - Neuznatelné'!O219+'SO 03 - V2 - Neuznatelné'!O222+'SO 03 - V2 - Neuznatelné'!O225+'SO 03 - V2 - Neuznatelné'!O228+'SO 03 - V2 - Neuznatelné'!O231+'SO 03 - V2 - Neuznatelné'!O234+'SO 03 - V2 - Neuznatelné'!O237+'SO 03 - V2 - Neuznatelné'!O240+'SO 03 - V2 - Neuznatelné'!O243+'SO 03 - V2 - Neuznatelné'!O246+'SO 03 - V2 - Neuznatelné'!O249+'SO 03 - V2 - Neuznatelné'!O253+'SO 03 - V2 - Neuznatelné'!O256+'SO 03 - V2 - Neuznatelné'!O259+'SO 03 - V2 - Neuznatelné'!O262+'SO 03 - V2 - Neuznatelné'!O265+'SO 03 - V2 - Neuznatelné'!O268</f>
        <v>0</v>
      </c>
      <c r="E12" s="16">
        <f t="shared" si="0"/>
        <v>0</v>
      </c>
    </row>
    <row r="13" spans="1:5" ht="12.75" customHeight="1" x14ac:dyDescent="0.2">
      <c r="A13" s="15" t="s">
        <v>1109</v>
      </c>
      <c r="B13" s="15" t="s">
        <v>1110</v>
      </c>
      <c r="C13" s="16">
        <f>'SO 03 - V3 - Neuznatelné'!I3</f>
        <v>0</v>
      </c>
      <c r="D13" s="16">
        <f>0+'SO 03 - V3 - Neuznatelné'!O11+'SO 03 - V3 - Neuznatelné'!O14+'SO 03 - V3 - Neuznatelné'!O17+'SO 03 - V3 - Neuznatelné'!O20+'SO 03 - V3 - Neuznatelné'!O23+'SO 03 - V3 - Neuznatelné'!O26+'SO 03 - V3 - Neuznatelné'!O29+'SO 03 - V3 - Neuznatelné'!O32+'SO 03 - V3 - Neuznatelné'!O35+'SO 03 - V3 - Neuznatelné'!O38+'SO 03 - V3 - Neuznatelné'!O41+'SO 03 - V3 - Neuznatelné'!O44+'SO 03 - V3 - Neuznatelné'!O47+'SO 03 - V3 - Neuznatelné'!O50+'SO 03 - V3 - Neuznatelné'!O53+'SO 03 - V3 - Neuznatelné'!O56+'SO 03 - V3 - Neuznatelné'!O59+'SO 03 - V3 - Neuznatelné'!O62+'SO 03 - V3 - Neuznatelné'!O65+'SO 03 - V3 - Neuznatelné'!O68+'SO 03 - V3 - Neuznatelné'!O71+'SO 03 - V3 - Neuznatelné'!O74+'SO 03 - V3 - Neuznatelné'!O77+'SO 03 - V3 - Neuznatelné'!O80+'SO 03 - V3 - Neuznatelné'!O83+'SO 03 - V3 - Neuznatelné'!O86+'SO 03 - V3 - Neuznatelné'!O89+'SO 03 - V3 - Neuznatelné'!O92+'SO 03 - V3 - Neuznatelné'!O95+'SO 03 - V3 - Neuznatelné'!O98+'SO 03 - V3 - Neuznatelné'!O101+'SO 03 - V3 - Neuznatelné'!O104+'SO 03 - V3 - Neuznatelné'!O107+'SO 03 - V3 - Neuznatelné'!O110+'SO 03 - V3 - Neuznatelné'!O113+'SO 03 - V3 - Neuznatelné'!O116+'SO 03 - V3 - Neuznatelné'!O120+'SO 03 - V3 - Neuznatelné'!O123+'SO 03 - V3 - Neuznatelné'!O126+'SO 03 - V3 - Neuznatelné'!O130+'SO 03 - V3 - Neuznatelné'!O133+'SO 03 - V3 - Neuznatelné'!O137+'SO 03 - V3 - Neuznatelné'!O140+'SO 03 - V3 - Neuznatelné'!O143+'SO 03 - V3 - Neuznatelné'!O146+'SO 03 - V3 - Neuznatelné'!O149+'SO 03 - V3 - Neuznatelné'!O153+'SO 03 - V3 - Neuznatelné'!O156+'SO 03 - V3 - Neuznatelné'!O159+'SO 03 - V3 - Neuznatelné'!O162+'SO 03 - V3 - Neuznatelné'!O165+'SO 03 - V3 - Neuznatelné'!O168+'SO 03 - V3 - Neuznatelné'!O171+'SO 03 - V3 - Neuznatelné'!O174+'SO 03 - V3 - Neuznatelné'!O177+'SO 03 - V3 - Neuznatelné'!O180+'SO 03 - V3 - Neuznatelné'!O183+'SO 03 - V3 - Neuznatelné'!O186+'SO 03 - V3 - Neuznatelné'!O189+'SO 03 - V3 - Neuznatelné'!O192+'SO 03 - V3 - Neuznatelné'!O195+'SO 03 - V3 - Neuznatelné'!O198+'SO 03 - V3 - Neuznatelné'!O201+'SO 03 - V3 - Neuznatelné'!O204+'SO 03 - V3 - Neuznatelné'!O207+'SO 03 - V3 - Neuznatelné'!O210+'SO 03 - V3 - Neuznatelné'!O213+'SO 03 - V3 - Neuznatelné'!O216+'SO 03 - V3 - Neuznatelné'!O219+'SO 03 - V3 - Neuznatelné'!O222+'SO 03 - V3 - Neuznatelné'!O225+'SO 03 - V3 - Neuznatelné'!O228+'SO 03 - V3 - Neuznatelné'!O231+'SO 03 - V3 - Neuznatelné'!O234+'SO 03 - V3 - Neuznatelné'!O237+'SO 03 - V3 - Neuznatelné'!O240+'SO 03 - V3 - Neuznatelné'!O243+'SO 03 - V3 - Neuznatelné'!O246+'SO 03 - V3 - Neuznatelné'!O250+'SO 03 - V3 - Neuznatelné'!O253+'SO 03 - V3 - Neuznatelné'!O256+'SO 03 - V3 - Neuznatelné'!O259+'SO 03 - V3 - Neuznatelné'!O262+'SO 03 - V3 - Neuznatelné'!O265</f>
        <v>0</v>
      </c>
      <c r="E13" s="16">
        <f t="shared" si="0"/>
        <v>0</v>
      </c>
    </row>
  </sheetData>
  <sheetProtection algorithmName="SHA-512" hashValue="kvjFN3ZCyaKnwipLp/hlOCSmJJyLIs6vgqD1g4RU77pqxducwqbtO2cBo58ol96/3oW0CAJcn0nF1up2mHZrYQ==" saltValue="+qj7rooIxs2K0lvpcsrwpQ==" spinCount="100000" sheet="1" objects="1" scenarios="1"/>
  <mergeCells count="4">
    <mergeCell ref="A1:A3"/>
    <mergeCell ref="B4:D4"/>
    <mergeCell ref="B5:D5"/>
    <mergeCell ref="B2:C3"/>
  </mergeCells>
  <pageMargins left="0.25" right="0.25" top="0.75" bottom="0.75" header="0.3" footer="0.3"/>
  <pageSetup paperSize="9" scale="92" fitToHeight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66"/>
  <sheetViews>
    <sheetView zoomScaleNormal="100" workbookViewId="0">
      <pane ySplit="8" topLeftCell="A9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6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P2" t="s">
        <v>26</v>
      </c>
    </row>
    <row r="3" spans="1:16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18</v>
      </c>
      <c r="I3" s="31">
        <f>0+I9</f>
        <v>0</v>
      </c>
      <c r="O3" t="s">
        <v>22</v>
      </c>
      <c r="P3" t="s">
        <v>25</v>
      </c>
    </row>
    <row r="4" spans="1:16" ht="15" customHeight="1" x14ac:dyDescent="0.2">
      <c r="A4" t="s">
        <v>16</v>
      </c>
      <c r="B4" s="10" t="s">
        <v>17</v>
      </c>
      <c r="C4" s="43" t="s">
        <v>228</v>
      </c>
      <c r="D4" s="38"/>
      <c r="E4" s="11" t="s">
        <v>854</v>
      </c>
      <c r="F4" s="1"/>
      <c r="G4" s="1"/>
      <c r="H4" s="9"/>
      <c r="I4" s="9"/>
      <c r="O4" t="s">
        <v>23</v>
      </c>
      <c r="P4" t="s">
        <v>25</v>
      </c>
    </row>
    <row r="5" spans="1:16" ht="12.75" customHeight="1" x14ac:dyDescent="0.2">
      <c r="A5" t="s">
        <v>20</v>
      </c>
      <c r="B5" s="13" t="s">
        <v>21</v>
      </c>
      <c r="C5" s="44" t="s">
        <v>18</v>
      </c>
      <c r="D5" s="45"/>
      <c r="E5" s="14" t="s">
        <v>28</v>
      </c>
      <c r="F5" s="5"/>
      <c r="G5" s="5"/>
      <c r="H5" s="5"/>
      <c r="I5" s="5"/>
      <c r="O5" t="s">
        <v>24</v>
      </c>
      <c r="P5" t="s">
        <v>27</v>
      </c>
    </row>
    <row r="6" spans="1:16" ht="12.75" customHeight="1" x14ac:dyDescent="0.2">
      <c r="A6" s="42" t="s">
        <v>29</v>
      </c>
      <c r="B6" s="42" t="s">
        <v>31</v>
      </c>
      <c r="C6" s="42" t="s">
        <v>32</v>
      </c>
      <c r="D6" s="42" t="s">
        <v>33</v>
      </c>
      <c r="E6" s="42" t="s">
        <v>34</v>
      </c>
      <c r="F6" s="42" t="s">
        <v>36</v>
      </c>
      <c r="G6" s="42" t="s">
        <v>38</v>
      </c>
      <c r="H6" s="42" t="s">
        <v>40</v>
      </c>
      <c r="I6" s="42"/>
    </row>
    <row r="7" spans="1:16" ht="12.75" customHeight="1" x14ac:dyDescent="0.2">
      <c r="A7" s="42"/>
      <c r="B7" s="42"/>
      <c r="C7" s="42"/>
      <c r="D7" s="42"/>
      <c r="E7" s="42"/>
      <c r="F7" s="42"/>
      <c r="G7" s="42"/>
      <c r="H7" s="12" t="s">
        <v>41</v>
      </c>
      <c r="I7" s="12" t="s">
        <v>43</v>
      </c>
    </row>
    <row r="8" spans="1:16" ht="12.75" customHeight="1" x14ac:dyDescent="0.2">
      <c r="A8" s="12" t="s">
        <v>30</v>
      </c>
      <c r="B8" s="12" t="s">
        <v>25</v>
      </c>
      <c r="C8" s="12" t="s">
        <v>27</v>
      </c>
      <c r="D8" s="12" t="s">
        <v>26</v>
      </c>
      <c r="E8" s="12" t="s">
        <v>35</v>
      </c>
      <c r="F8" s="12" t="s">
        <v>37</v>
      </c>
      <c r="G8" s="12" t="s">
        <v>39</v>
      </c>
      <c r="H8" s="12" t="s">
        <v>42</v>
      </c>
      <c r="I8" s="12" t="s">
        <v>44</v>
      </c>
    </row>
    <row r="9" spans="1:16" ht="12.75" customHeight="1" x14ac:dyDescent="0.2">
      <c r="A9" s="18" t="s">
        <v>45</v>
      </c>
      <c r="B9" s="18"/>
      <c r="C9" s="19" t="s">
        <v>30</v>
      </c>
      <c r="D9" s="18"/>
      <c r="E9" s="20" t="s">
        <v>46</v>
      </c>
      <c r="F9" s="18"/>
      <c r="G9" s="18"/>
      <c r="H9" s="47"/>
      <c r="I9" s="21">
        <f>0+I10+I13+I16+I19+I22+I25+I28+I31+I34+I37+I40+I43+I46+I49+I52+I55+I58+I61+I64</f>
        <v>0</v>
      </c>
    </row>
    <row r="10" spans="1:16" ht="12.75" customHeight="1" x14ac:dyDescent="0.2">
      <c r="A10" s="17" t="s">
        <v>47</v>
      </c>
      <c r="B10" s="22" t="s">
        <v>25</v>
      </c>
      <c r="C10" s="22" t="s">
        <v>48</v>
      </c>
      <c r="D10" s="17" t="s">
        <v>49</v>
      </c>
      <c r="E10" s="23" t="s">
        <v>50</v>
      </c>
      <c r="F10" s="24" t="s">
        <v>51</v>
      </c>
      <c r="G10" s="25">
        <v>1</v>
      </c>
      <c r="H10" s="48"/>
      <c r="I10" s="25">
        <f>ROUND(ROUND(H10,1)*ROUND(G10,1),1)</f>
        <v>0</v>
      </c>
      <c r="O10">
        <f>(I10*21)/100</f>
        <v>0</v>
      </c>
      <c r="P10" t="s">
        <v>27</v>
      </c>
    </row>
    <row r="11" spans="1:16" ht="12.75" customHeight="1" x14ac:dyDescent="0.2">
      <c r="A11" s="26" t="s">
        <v>52</v>
      </c>
      <c r="E11" s="27" t="s">
        <v>53</v>
      </c>
      <c r="H11" s="49"/>
    </row>
    <row r="12" spans="1:16" ht="12.75" customHeight="1" x14ac:dyDescent="0.2">
      <c r="A12" s="30" t="s">
        <v>54</v>
      </c>
      <c r="E12" s="29" t="s">
        <v>49</v>
      </c>
      <c r="H12" s="49"/>
    </row>
    <row r="13" spans="1:16" ht="12.75" customHeight="1" x14ac:dyDescent="0.2">
      <c r="A13" s="17" t="s">
        <v>47</v>
      </c>
      <c r="B13" s="22" t="s">
        <v>27</v>
      </c>
      <c r="C13" s="22" t="s">
        <v>55</v>
      </c>
      <c r="D13" s="17" t="s">
        <v>49</v>
      </c>
      <c r="E13" s="23" t="s">
        <v>56</v>
      </c>
      <c r="F13" s="24" t="s">
        <v>51</v>
      </c>
      <c r="G13" s="25">
        <v>1</v>
      </c>
      <c r="H13" s="48"/>
      <c r="I13" s="25">
        <f>ROUND(ROUND(H13,1)*ROUND(G13,1),1)</f>
        <v>0</v>
      </c>
      <c r="O13">
        <f>(I13*21)/100</f>
        <v>0</v>
      </c>
      <c r="P13" t="s">
        <v>27</v>
      </c>
    </row>
    <row r="14" spans="1:16" ht="25.5" customHeight="1" x14ac:dyDescent="0.2">
      <c r="A14" s="26" t="s">
        <v>52</v>
      </c>
      <c r="E14" s="27" t="s">
        <v>57</v>
      </c>
      <c r="H14" s="49"/>
    </row>
    <row r="15" spans="1:16" ht="12.75" customHeight="1" x14ac:dyDescent="0.2">
      <c r="A15" s="30" t="s">
        <v>54</v>
      </c>
      <c r="E15" s="29" t="s">
        <v>49</v>
      </c>
      <c r="H15" s="49"/>
    </row>
    <row r="16" spans="1:16" ht="12.75" customHeight="1" x14ac:dyDescent="0.2">
      <c r="A16" s="17" t="s">
        <v>47</v>
      </c>
      <c r="B16" s="22" t="s">
        <v>26</v>
      </c>
      <c r="C16" s="22" t="s">
        <v>58</v>
      </c>
      <c r="D16" s="17" t="s">
        <v>49</v>
      </c>
      <c r="E16" s="23" t="s">
        <v>59</v>
      </c>
      <c r="F16" s="24" t="s">
        <v>51</v>
      </c>
      <c r="G16" s="25">
        <v>1</v>
      </c>
      <c r="H16" s="48"/>
      <c r="I16" s="25">
        <f>ROUND(ROUND(H16,1)*ROUND(G16,1),1)</f>
        <v>0</v>
      </c>
      <c r="O16">
        <f>(I16*21)/100</f>
        <v>0</v>
      </c>
      <c r="P16" t="s">
        <v>27</v>
      </c>
    </row>
    <row r="17" spans="1:16" ht="12.75" customHeight="1" x14ac:dyDescent="0.2">
      <c r="A17" s="26" t="s">
        <v>52</v>
      </c>
      <c r="E17" s="27" t="s">
        <v>53</v>
      </c>
      <c r="H17" s="49"/>
    </row>
    <row r="18" spans="1:16" ht="12.75" customHeight="1" x14ac:dyDescent="0.2">
      <c r="A18" s="30" t="s">
        <v>54</v>
      </c>
      <c r="E18" s="29" t="s">
        <v>49</v>
      </c>
      <c r="H18" s="49"/>
    </row>
    <row r="19" spans="1:16" ht="12.75" customHeight="1" x14ac:dyDescent="0.2">
      <c r="A19" s="17" t="s">
        <v>47</v>
      </c>
      <c r="B19" s="22" t="s">
        <v>35</v>
      </c>
      <c r="C19" s="22" t="s">
        <v>60</v>
      </c>
      <c r="D19" s="17" t="s">
        <v>49</v>
      </c>
      <c r="E19" s="23" t="s">
        <v>61</v>
      </c>
      <c r="F19" s="24" t="s">
        <v>51</v>
      </c>
      <c r="G19" s="25">
        <v>1</v>
      </c>
      <c r="H19" s="48"/>
      <c r="I19" s="25">
        <f>ROUND(ROUND(H19,1)*ROUND(G19,1),1)</f>
        <v>0</v>
      </c>
      <c r="O19">
        <f>(I19*21)/100</f>
        <v>0</v>
      </c>
      <c r="P19" t="s">
        <v>27</v>
      </c>
    </row>
    <row r="20" spans="1:16" ht="12.75" customHeight="1" x14ac:dyDescent="0.2">
      <c r="A20" s="26" t="s">
        <v>52</v>
      </c>
      <c r="E20" s="27" t="s">
        <v>53</v>
      </c>
      <c r="H20" s="49"/>
    </row>
    <row r="21" spans="1:16" ht="12.75" customHeight="1" x14ac:dyDescent="0.2">
      <c r="A21" s="30" t="s">
        <v>54</v>
      </c>
      <c r="E21" s="29" t="s">
        <v>49</v>
      </c>
      <c r="H21" s="49"/>
    </row>
    <row r="22" spans="1:16" ht="12.75" customHeight="1" x14ac:dyDescent="0.2">
      <c r="A22" s="17" t="s">
        <v>47</v>
      </c>
      <c r="B22" s="22" t="s">
        <v>37</v>
      </c>
      <c r="C22" s="22" t="s">
        <v>62</v>
      </c>
      <c r="D22" s="17" t="s">
        <v>49</v>
      </c>
      <c r="E22" s="23" t="s">
        <v>63</v>
      </c>
      <c r="F22" s="24" t="s">
        <v>51</v>
      </c>
      <c r="G22" s="25">
        <v>1</v>
      </c>
      <c r="H22" s="48"/>
      <c r="I22" s="25">
        <f>ROUND(ROUND(H22,1)*ROUND(G22,1),1)</f>
        <v>0</v>
      </c>
      <c r="O22">
        <f>(I22*21)/100</f>
        <v>0</v>
      </c>
      <c r="P22" t="s">
        <v>27</v>
      </c>
    </row>
    <row r="23" spans="1:16" ht="12.75" customHeight="1" x14ac:dyDescent="0.2">
      <c r="A23" s="26" t="s">
        <v>52</v>
      </c>
      <c r="E23" s="27" t="s">
        <v>53</v>
      </c>
      <c r="H23" s="49"/>
    </row>
    <row r="24" spans="1:16" ht="12.75" customHeight="1" x14ac:dyDescent="0.2">
      <c r="A24" s="30" t="s">
        <v>54</v>
      </c>
      <c r="E24" s="29" t="s">
        <v>49</v>
      </c>
      <c r="H24" s="49"/>
    </row>
    <row r="25" spans="1:16" ht="12.75" customHeight="1" x14ac:dyDescent="0.2">
      <c r="A25" s="17" t="s">
        <v>47</v>
      </c>
      <c r="B25" s="22" t="s">
        <v>39</v>
      </c>
      <c r="C25" s="22" t="s">
        <v>64</v>
      </c>
      <c r="D25" s="17" t="s">
        <v>49</v>
      </c>
      <c r="E25" s="23" t="s">
        <v>65</v>
      </c>
      <c r="F25" s="24" t="s">
        <v>51</v>
      </c>
      <c r="G25" s="25">
        <v>1</v>
      </c>
      <c r="H25" s="48"/>
      <c r="I25" s="25">
        <f>ROUND(ROUND(H25,1)*ROUND(G25,1),1)</f>
        <v>0</v>
      </c>
      <c r="O25">
        <f>(I25*21)/100</f>
        <v>0</v>
      </c>
      <c r="P25" t="s">
        <v>27</v>
      </c>
    </row>
    <row r="26" spans="1:16" ht="12.75" customHeight="1" x14ac:dyDescent="0.2">
      <c r="A26" s="26" t="s">
        <v>52</v>
      </c>
      <c r="E26" s="27" t="s">
        <v>53</v>
      </c>
      <c r="H26" s="49"/>
    </row>
    <row r="27" spans="1:16" ht="12.75" customHeight="1" x14ac:dyDescent="0.2">
      <c r="A27" s="30" t="s">
        <v>54</v>
      </c>
      <c r="E27" s="29" t="s">
        <v>49</v>
      </c>
      <c r="H27" s="49"/>
    </row>
    <row r="28" spans="1:16" ht="12.75" customHeight="1" x14ac:dyDescent="0.2">
      <c r="A28" s="17" t="s">
        <v>47</v>
      </c>
      <c r="B28" s="22" t="s">
        <v>66</v>
      </c>
      <c r="C28" s="22" t="s">
        <v>67</v>
      </c>
      <c r="D28" s="17" t="s">
        <v>49</v>
      </c>
      <c r="E28" s="23" t="s">
        <v>68</v>
      </c>
      <c r="F28" s="24" t="s">
        <v>51</v>
      </c>
      <c r="G28" s="25">
        <v>1</v>
      </c>
      <c r="H28" s="48"/>
      <c r="I28" s="25">
        <f>ROUND(ROUND(H28,1)*ROUND(G28,1),1)</f>
        <v>0</v>
      </c>
      <c r="O28">
        <f>(I28*21)/100</f>
        <v>0</v>
      </c>
      <c r="P28" t="s">
        <v>27</v>
      </c>
    </row>
    <row r="29" spans="1:16" ht="12.75" customHeight="1" x14ac:dyDescent="0.2">
      <c r="A29" s="26" t="s">
        <v>52</v>
      </c>
      <c r="E29" s="27" t="s">
        <v>53</v>
      </c>
      <c r="H29" s="49"/>
    </row>
    <row r="30" spans="1:16" ht="12.75" customHeight="1" x14ac:dyDescent="0.2">
      <c r="A30" s="30" t="s">
        <v>54</v>
      </c>
      <c r="E30" s="29" t="s">
        <v>49</v>
      </c>
      <c r="H30" s="49"/>
    </row>
    <row r="31" spans="1:16" ht="12.75" customHeight="1" x14ac:dyDescent="0.2">
      <c r="A31" s="17" t="s">
        <v>47</v>
      </c>
      <c r="B31" s="22" t="s">
        <v>69</v>
      </c>
      <c r="C31" s="22" t="s">
        <v>70</v>
      </c>
      <c r="D31" s="17" t="s">
        <v>49</v>
      </c>
      <c r="E31" s="23" t="s">
        <v>71</v>
      </c>
      <c r="F31" s="24" t="s">
        <v>51</v>
      </c>
      <c r="G31" s="25">
        <v>1</v>
      </c>
      <c r="H31" s="48"/>
      <c r="I31" s="25">
        <f>ROUND(ROUND(H31,1)*ROUND(G31,1),1)</f>
        <v>0</v>
      </c>
      <c r="O31">
        <f>(I31*21)/100</f>
        <v>0</v>
      </c>
      <c r="P31" t="s">
        <v>27</v>
      </c>
    </row>
    <row r="32" spans="1:16" ht="12.75" customHeight="1" x14ac:dyDescent="0.2">
      <c r="A32" s="26" t="s">
        <v>52</v>
      </c>
      <c r="E32" s="27" t="s">
        <v>53</v>
      </c>
      <c r="H32" s="49"/>
    </row>
    <row r="33" spans="1:16" ht="12.75" customHeight="1" x14ac:dyDescent="0.2">
      <c r="A33" s="30" t="s">
        <v>54</v>
      </c>
      <c r="E33" s="29" t="s">
        <v>49</v>
      </c>
      <c r="H33" s="49"/>
    </row>
    <row r="34" spans="1:16" ht="12.75" customHeight="1" x14ac:dyDescent="0.2">
      <c r="A34" s="17" t="s">
        <v>47</v>
      </c>
      <c r="B34" s="22" t="s">
        <v>42</v>
      </c>
      <c r="C34" s="22" t="s">
        <v>72</v>
      </c>
      <c r="D34" s="17" t="s">
        <v>49</v>
      </c>
      <c r="E34" s="23" t="s">
        <v>73</v>
      </c>
      <c r="F34" s="24" t="s">
        <v>51</v>
      </c>
      <c r="G34" s="25">
        <v>1</v>
      </c>
      <c r="H34" s="48"/>
      <c r="I34" s="25">
        <f>ROUND(ROUND(H34,1)*ROUND(G34,1),1)</f>
        <v>0</v>
      </c>
      <c r="O34">
        <f>(I34*21)/100</f>
        <v>0</v>
      </c>
      <c r="P34" t="s">
        <v>27</v>
      </c>
    </row>
    <row r="35" spans="1:16" ht="12.75" customHeight="1" x14ac:dyDescent="0.2">
      <c r="A35" s="26" t="s">
        <v>52</v>
      </c>
      <c r="E35" s="27" t="s">
        <v>53</v>
      </c>
      <c r="H35" s="49"/>
    </row>
    <row r="36" spans="1:16" ht="12.75" customHeight="1" x14ac:dyDescent="0.2">
      <c r="A36" s="30" t="s">
        <v>54</v>
      </c>
      <c r="E36" s="29" t="s">
        <v>49</v>
      </c>
      <c r="H36" s="49"/>
    </row>
    <row r="37" spans="1:16" ht="12.75" customHeight="1" x14ac:dyDescent="0.2">
      <c r="A37" s="17" t="s">
        <v>47</v>
      </c>
      <c r="B37" s="22" t="s">
        <v>44</v>
      </c>
      <c r="C37" s="22" t="s">
        <v>74</v>
      </c>
      <c r="D37" s="17" t="s">
        <v>49</v>
      </c>
      <c r="E37" s="23" t="s">
        <v>75</v>
      </c>
      <c r="F37" s="24" t="s">
        <v>51</v>
      </c>
      <c r="G37" s="25">
        <v>1</v>
      </c>
      <c r="H37" s="48"/>
      <c r="I37" s="25">
        <f>ROUND(ROUND(H37,1)*ROUND(G37,1),1)</f>
        <v>0</v>
      </c>
      <c r="O37">
        <f>(I37*21)/100</f>
        <v>0</v>
      </c>
      <c r="P37" t="s">
        <v>27</v>
      </c>
    </row>
    <row r="38" spans="1:16" ht="12.75" customHeight="1" x14ac:dyDescent="0.2">
      <c r="A38" s="26" t="s">
        <v>52</v>
      </c>
      <c r="E38" s="27" t="s">
        <v>53</v>
      </c>
      <c r="H38" s="49"/>
    </row>
    <row r="39" spans="1:16" ht="12.75" customHeight="1" x14ac:dyDescent="0.2">
      <c r="A39" s="30" t="s">
        <v>54</v>
      </c>
      <c r="E39" s="29" t="s">
        <v>49</v>
      </c>
      <c r="H39" s="49"/>
    </row>
    <row r="40" spans="1:16" ht="12.75" customHeight="1" x14ac:dyDescent="0.2">
      <c r="A40" s="17" t="s">
        <v>47</v>
      </c>
      <c r="B40" s="22" t="s">
        <v>76</v>
      </c>
      <c r="C40" s="22" t="s">
        <v>77</v>
      </c>
      <c r="D40" s="17" t="s">
        <v>49</v>
      </c>
      <c r="E40" s="23" t="s">
        <v>78</v>
      </c>
      <c r="F40" s="24" t="s">
        <v>51</v>
      </c>
      <c r="G40" s="25">
        <v>1</v>
      </c>
      <c r="H40" s="48"/>
      <c r="I40" s="25">
        <f>ROUND(ROUND(H40,1)*ROUND(G40,1),1)</f>
        <v>0</v>
      </c>
      <c r="O40">
        <f>(I40*21)/100</f>
        <v>0</v>
      </c>
      <c r="P40" t="s">
        <v>27</v>
      </c>
    </row>
    <row r="41" spans="1:16" ht="12.75" customHeight="1" x14ac:dyDescent="0.2">
      <c r="A41" s="26" t="s">
        <v>52</v>
      </c>
      <c r="E41" s="27" t="s">
        <v>53</v>
      </c>
      <c r="H41" s="49"/>
    </row>
    <row r="42" spans="1:16" ht="12.75" customHeight="1" x14ac:dyDescent="0.2">
      <c r="A42" s="30" t="s">
        <v>54</v>
      </c>
      <c r="E42" s="29" t="s">
        <v>49</v>
      </c>
      <c r="H42" s="49"/>
    </row>
    <row r="43" spans="1:16" ht="12.75" customHeight="1" x14ac:dyDescent="0.2">
      <c r="A43" s="17" t="s">
        <v>47</v>
      </c>
      <c r="B43" s="22" t="s">
        <v>79</v>
      </c>
      <c r="C43" s="22" t="s">
        <v>80</v>
      </c>
      <c r="D43" s="17" t="s">
        <v>49</v>
      </c>
      <c r="E43" s="23" t="s">
        <v>81</v>
      </c>
      <c r="F43" s="24" t="s">
        <v>51</v>
      </c>
      <c r="G43" s="25">
        <v>1</v>
      </c>
      <c r="H43" s="48"/>
      <c r="I43" s="25">
        <f>ROUND(ROUND(H43,1)*ROUND(G43,1),1)</f>
        <v>0</v>
      </c>
      <c r="O43">
        <f>(I43*21)/100</f>
        <v>0</v>
      </c>
      <c r="P43" t="s">
        <v>27</v>
      </c>
    </row>
    <row r="44" spans="1:16" ht="12.75" customHeight="1" x14ac:dyDescent="0.2">
      <c r="A44" s="26" t="s">
        <v>52</v>
      </c>
      <c r="E44" s="27" t="s">
        <v>53</v>
      </c>
      <c r="H44" s="49"/>
    </row>
    <row r="45" spans="1:16" ht="12.75" customHeight="1" x14ac:dyDescent="0.2">
      <c r="A45" s="30" t="s">
        <v>54</v>
      </c>
      <c r="E45" s="29" t="s">
        <v>49</v>
      </c>
      <c r="H45" s="49"/>
    </row>
    <row r="46" spans="1:16" ht="12.75" customHeight="1" x14ac:dyDescent="0.2">
      <c r="A46" s="17" t="s">
        <v>47</v>
      </c>
      <c r="B46" s="22" t="s">
        <v>82</v>
      </c>
      <c r="C46" s="22" t="s">
        <v>83</v>
      </c>
      <c r="D46" s="17" t="s">
        <v>49</v>
      </c>
      <c r="E46" s="23" t="s">
        <v>84</v>
      </c>
      <c r="F46" s="24" t="s">
        <v>51</v>
      </c>
      <c r="G46" s="25">
        <v>1</v>
      </c>
      <c r="H46" s="48"/>
      <c r="I46" s="25">
        <f>ROUND(ROUND(H46,1)*ROUND(G46,1),1)</f>
        <v>0</v>
      </c>
      <c r="O46">
        <f>(I46*21)/100</f>
        <v>0</v>
      </c>
      <c r="P46" t="s">
        <v>27</v>
      </c>
    </row>
    <row r="47" spans="1:16" ht="12.75" customHeight="1" x14ac:dyDescent="0.2">
      <c r="A47" s="26" t="s">
        <v>52</v>
      </c>
      <c r="E47" s="27" t="s">
        <v>53</v>
      </c>
      <c r="H47" s="49"/>
    </row>
    <row r="48" spans="1:16" ht="12.75" customHeight="1" x14ac:dyDescent="0.2">
      <c r="A48" s="30" t="s">
        <v>54</v>
      </c>
      <c r="E48" s="29" t="s">
        <v>49</v>
      </c>
      <c r="H48" s="49"/>
    </row>
    <row r="49" spans="1:16" ht="12.75" customHeight="1" x14ac:dyDescent="0.2">
      <c r="A49" s="17" t="s">
        <v>47</v>
      </c>
      <c r="B49" s="22" t="s">
        <v>85</v>
      </c>
      <c r="C49" s="22" t="s">
        <v>86</v>
      </c>
      <c r="D49" s="17" t="s">
        <v>49</v>
      </c>
      <c r="E49" s="23" t="s">
        <v>87</v>
      </c>
      <c r="F49" s="24" t="s">
        <v>51</v>
      </c>
      <c r="G49" s="25">
        <v>1</v>
      </c>
      <c r="H49" s="48"/>
      <c r="I49" s="25">
        <f>ROUND(ROUND(H49,1)*ROUND(G49,1),1)</f>
        <v>0</v>
      </c>
      <c r="O49">
        <f>(I49*21)/100</f>
        <v>0</v>
      </c>
      <c r="P49" t="s">
        <v>27</v>
      </c>
    </row>
    <row r="50" spans="1:16" ht="12.75" customHeight="1" x14ac:dyDescent="0.2">
      <c r="A50" s="26" t="s">
        <v>52</v>
      </c>
      <c r="E50" s="27" t="s">
        <v>53</v>
      </c>
      <c r="H50" s="49"/>
    </row>
    <row r="51" spans="1:16" ht="12.75" customHeight="1" x14ac:dyDescent="0.2">
      <c r="A51" s="30" t="s">
        <v>54</v>
      </c>
      <c r="E51" s="29" t="s">
        <v>49</v>
      </c>
      <c r="H51" s="49"/>
    </row>
    <row r="52" spans="1:16" ht="12.75" customHeight="1" x14ac:dyDescent="0.2">
      <c r="A52" s="17" t="s">
        <v>47</v>
      </c>
      <c r="B52" s="22" t="s">
        <v>88</v>
      </c>
      <c r="C52" s="22" t="s">
        <v>89</v>
      </c>
      <c r="D52" s="17" t="s">
        <v>49</v>
      </c>
      <c r="E52" s="23" t="s">
        <v>90</v>
      </c>
      <c r="F52" s="24" t="s">
        <v>51</v>
      </c>
      <c r="G52" s="25">
        <v>1</v>
      </c>
      <c r="H52" s="48"/>
      <c r="I52" s="25">
        <f>ROUND(ROUND(H52,1)*ROUND(G52,1),1)</f>
        <v>0</v>
      </c>
      <c r="O52">
        <f>(I52*21)/100</f>
        <v>0</v>
      </c>
      <c r="P52" t="s">
        <v>27</v>
      </c>
    </row>
    <row r="53" spans="1:16" ht="12.75" customHeight="1" x14ac:dyDescent="0.2">
      <c r="A53" s="26" t="s">
        <v>52</v>
      </c>
      <c r="E53" s="27" t="s">
        <v>53</v>
      </c>
      <c r="H53" s="49"/>
    </row>
    <row r="54" spans="1:16" ht="12.75" customHeight="1" x14ac:dyDescent="0.2">
      <c r="A54" s="30" t="s">
        <v>54</v>
      </c>
      <c r="E54" s="29" t="s">
        <v>49</v>
      </c>
      <c r="H54" s="49"/>
    </row>
    <row r="55" spans="1:16" ht="12.75" customHeight="1" x14ac:dyDescent="0.2">
      <c r="A55" s="17" t="s">
        <v>47</v>
      </c>
      <c r="B55" s="22" t="s">
        <v>91</v>
      </c>
      <c r="C55" s="22" t="s">
        <v>92</v>
      </c>
      <c r="D55" s="17" t="s">
        <v>49</v>
      </c>
      <c r="E55" s="23" t="s">
        <v>93</v>
      </c>
      <c r="F55" s="24" t="s">
        <v>51</v>
      </c>
      <c r="G55" s="25">
        <v>1</v>
      </c>
      <c r="H55" s="48"/>
      <c r="I55" s="25">
        <f>ROUND(ROUND(H55,1)*ROUND(G55,1),1)</f>
        <v>0</v>
      </c>
      <c r="O55">
        <f>(I55*21)/100</f>
        <v>0</v>
      </c>
      <c r="P55" t="s">
        <v>27</v>
      </c>
    </row>
    <row r="56" spans="1:16" ht="12.75" customHeight="1" x14ac:dyDescent="0.2">
      <c r="A56" s="26" t="s">
        <v>52</v>
      </c>
      <c r="E56" s="27" t="s">
        <v>53</v>
      </c>
      <c r="H56" s="49"/>
    </row>
    <row r="57" spans="1:16" ht="12.75" customHeight="1" x14ac:dyDescent="0.2">
      <c r="A57" s="30" t="s">
        <v>54</v>
      </c>
      <c r="E57" s="29" t="s">
        <v>49</v>
      </c>
      <c r="H57" s="49"/>
    </row>
    <row r="58" spans="1:16" ht="12.75" customHeight="1" x14ac:dyDescent="0.2">
      <c r="A58" s="17" t="s">
        <v>47</v>
      </c>
      <c r="B58" s="22" t="s">
        <v>94</v>
      </c>
      <c r="C58" s="22" t="s">
        <v>95</v>
      </c>
      <c r="D58" s="17" t="s">
        <v>49</v>
      </c>
      <c r="E58" s="23" t="s">
        <v>96</v>
      </c>
      <c r="F58" s="24" t="s">
        <v>51</v>
      </c>
      <c r="G58" s="25">
        <v>1</v>
      </c>
      <c r="H58" s="48"/>
      <c r="I58" s="25">
        <f>ROUND(ROUND(H58,1)*ROUND(G58,1),1)</f>
        <v>0</v>
      </c>
      <c r="O58">
        <f>(I58*21)/100</f>
        <v>0</v>
      </c>
      <c r="P58" t="s">
        <v>27</v>
      </c>
    </row>
    <row r="59" spans="1:16" ht="12.75" customHeight="1" x14ac:dyDescent="0.2">
      <c r="A59" s="26" t="s">
        <v>52</v>
      </c>
      <c r="E59" s="27" t="s">
        <v>53</v>
      </c>
      <c r="H59" s="49"/>
    </row>
    <row r="60" spans="1:16" ht="12.75" customHeight="1" x14ac:dyDescent="0.2">
      <c r="A60" s="30" t="s">
        <v>54</v>
      </c>
      <c r="E60" s="29" t="s">
        <v>49</v>
      </c>
      <c r="H60" s="49"/>
    </row>
    <row r="61" spans="1:16" ht="12.75" customHeight="1" x14ac:dyDescent="0.2">
      <c r="A61" s="17" t="s">
        <v>47</v>
      </c>
      <c r="B61" s="22" t="s">
        <v>97</v>
      </c>
      <c r="C61" s="22" t="s">
        <v>98</v>
      </c>
      <c r="D61" s="17" t="s">
        <v>49</v>
      </c>
      <c r="E61" s="23" t="s">
        <v>99</v>
      </c>
      <c r="F61" s="24" t="s">
        <v>51</v>
      </c>
      <c r="G61" s="25">
        <v>1</v>
      </c>
      <c r="H61" s="48"/>
      <c r="I61" s="25">
        <f>ROUND(ROUND(H61,1)*ROUND(G61,1),1)</f>
        <v>0</v>
      </c>
      <c r="O61">
        <f>(I61*21)/100</f>
        <v>0</v>
      </c>
      <c r="P61" t="s">
        <v>27</v>
      </c>
    </row>
    <row r="62" spans="1:16" ht="12.75" customHeight="1" x14ac:dyDescent="0.2">
      <c r="A62" s="26" t="s">
        <v>52</v>
      </c>
      <c r="E62" s="27" t="s">
        <v>53</v>
      </c>
      <c r="H62" s="49"/>
    </row>
    <row r="63" spans="1:16" ht="12.75" customHeight="1" x14ac:dyDescent="0.2">
      <c r="A63" s="30" t="s">
        <v>54</v>
      </c>
      <c r="E63" s="29" t="s">
        <v>49</v>
      </c>
      <c r="H63" s="49"/>
    </row>
    <row r="64" spans="1:16" ht="12.75" customHeight="1" x14ac:dyDescent="0.2">
      <c r="A64" s="17" t="s">
        <v>47</v>
      </c>
      <c r="B64" s="22" t="s">
        <v>100</v>
      </c>
      <c r="C64" s="22" t="s">
        <v>101</v>
      </c>
      <c r="D64" s="17" t="s">
        <v>49</v>
      </c>
      <c r="E64" s="23" t="s">
        <v>102</v>
      </c>
      <c r="F64" s="24" t="s">
        <v>51</v>
      </c>
      <c r="G64" s="25">
        <v>1</v>
      </c>
      <c r="H64" s="48"/>
      <c r="I64" s="25">
        <f>ROUND(ROUND(H64,1)*ROUND(G64,1),1)</f>
        <v>0</v>
      </c>
      <c r="O64">
        <f>(I64*21)/100</f>
        <v>0</v>
      </c>
      <c r="P64" t="s">
        <v>27</v>
      </c>
    </row>
    <row r="65" spans="1:8" ht="12.75" customHeight="1" x14ac:dyDescent="0.2">
      <c r="A65" s="26" t="s">
        <v>52</v>
      </c>
      <c r="E65" s="27" t="s">
        <v>53</v>
      </c>
      <c r="H65" s="49"/>
    </row>
    <row r="66" spans="1:8" ht="12.75" customHeight="1" x14ac:dyDescent="0.2">
      <c r="A66" s="28" t="s">
        <v>54</v>
      </c>
      <c r="E66" s="29" t="s">
        <v>49</v>
      </c>
      <c r="H66" s="49"/>
    </row>
  </sheetData>
  <sheetProtection algorithmName="SHA-512" hashValue="HXGrYcEGK1g0/5SNl5l/HWGpktiZFoCBAR+iGgTlwWKReSAEO2X9ltGc4szpNMeE/v1xU/JXmD3sRH3Ar83OKQ==" saltValue="wRZ6GmfsLP2t242xHae86w==" spinCount="100000" sheet="1" objects="1" scenarios="1"/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Rekapitulace Kompletní</vt:lpstr>
      <vt:lpstr>Rekapitulace Uznatelné</vt:lpstr>
      <vt:lpstr>VRN Uznatelné</vt:lpstr>
      <vt:lpstr>SO 01 - A - Uznatelné</vt:lpstr>
      <vt:lpstr>SO 01 - A1 - Uznatelné</vt:lpstr>
      <vt:lpstr>SO 01 - A1-1 - Uznatelné</vt:lpstr>
      <vt:lpstr>SO 02 - Uznatelné</vt:lpstr>
      <vt:lpstr>Rekapitulace Neuznatelné</vt:lpstr>
      <vt:lpstr>VRN Neuznatelné</vt:lpstr>
      <vt:lpstr>SO 03 - V1 - Neuznatelné</vt:lpstr>
      <vt:lpstr>SO 03 - V2 - Neuznatelné</vt:lpstr>
      <vt:lpstr>SO 03 - V3 - Neuznatelné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GEVOS</cp:lastModifiedBy>
  <cp:lastPrinted>2019-01-29T08:02:48Z</cp:lastPrinted>
  <dcterms:created xsi:type="dcterms:W3CDTF">2019-01-23T10:12:47Z</dcterms:created>
  <dcterms:modified xsi:type="dcterms:W3CDTF">2019-01-29T15:46:52Z</dcterms:modified>
</cp:coreProperties>
</file>